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390" windowHeight="8595" firstSheet="1" activeTab="1"/>
  </bookViews>
  <sheets>
    <sheet name="งบแสดงฐานะการเงิน(เอกสารภายใน)" sheetId="1" state="hidden" r:id="rId1"/>
    <sheet name="SFP" sheetId="2" r:id="rId2"/>
    <sheet name="PL_Q1" sheetId="3" r:id="rId3"/>
  </sheets>
  <externalReferences>
    <externalReference r:id="rId6"/>
  </externalReferences>
  <definedNames>
    <definedName name="AsatDate">'[1]Menu'!$F$7</definedName>
    <definedName name="F_906">#REF!</definedName>
    <definedName name="_xlnm.Print_Area" localSheetId="2">'PL_Q1'!$A$1:$Q$76</definedName>
    <definedName name="_xlnm.Print_Titles" localSheetId="2">'PL_Q1'!$1:$8</definedName>
    <definedName name="_xlnm.Print_Titles" localSheetId="1">'SFP'!$1:$8</definedName>
    <definedName name="_xlnm.Print_Titles" localSheetId="0">'งบแสดงฐานะการเงิน(เอกสารภายใน)'!$1:$10</definedName>
    <definedName name="Q_Sum_ชุดแรก">#REF!</definedName>
  </definedNames>
  <calcPr fullCalcOnLoad="1"/>
</workbook>
</file>

<file path=xl/sharedStrings.xml><?xml version="1.0" encoding="utf-8"?>
<sst xmlns="http://schemas.openxmlformats.org/spreadsheetml/2006/main" count="216" uniqueCount="139">
  <si>
    <t>ธนาคารกรุงเทพ จำกัด (มหาชน) และบริษัทย่อย</t>
  </si>
  <si>
    <t>งบการเงินรวม</t>
  </si>
  <si>
    <t>%</t>
  </si>
  <si>
    <t>สินทรัพย์</t>
  </si>
  <si>
    <t>เงินสด</t>
  </si>
  <si>
    <t>เงินลงทุนในบริษัทย่อยและบริษัทร่วมสุทธิ</t>
  </si>
  <si>
    <t>ดอกเบี้ยค้างรับ</t>
  </si>
  <si>
    <t>ทรัพย์สินรอการขายสุทธิ</t>
  </si>
  <si>
    <t>ภาระของลูกค้าจากการรับรอง</t>
  </si>
  <si>
    <t>ที่ดิน อาคารและอุปกรณ์สุทธิ</t>
  </si>
  <si>
    <t>สินทรัพย์อื่นสุทธิ</t>
  </si>
  <si>
    <t>รวมสินทรัพย์</t>
  </si>
  <si>
    <t>หนี้สินจ่ายคืนเมื่อทวงถาม</t>
  </si>
  <si>
    <t>หนี้สินอื่น</t>
  </si>
  <si>
    <t>ทุนเรือนหุ้น</t>
  </si>
  <si>
    <t>ทุนจดทะเบียน</t>
  </si>
  <si>
    <t>ทุนที่ออกและชำระแล้ว</t>
  </si>
  <si>
    <t>ส่วนเกินมูลค่าหุ้นสามัญ</t>
  </si>
  <si>
    <t>กำไรสะสม</t>
  </si>
  <si>
    <t xml:space="preserve"> จัดสรรแล้ว</t>
  </si>
  <si>
    <t xml:space="preserve"> ยังไม่ได้จัดสรร</t>
  </si>
  <si>
    <r>
      <t>หัก</t>
    </r>
    <r>
      <rPr>
        <sz val="13"/>
        <rFont val="Angsana New"/>
        <family val="1"/>
      </rPr>
      <t xml:space="preserve"> ค่าเผื่อหนี้สงสัยจะสูญ</t>
    </r>
  </si>
  <si>
    <t>หุ้นสามัญ  3,998,345,000 หุ้น มูลค่าหุ้นละ 10 บาท</t>
  </si>
  <si>
    <t>หุ้นบุริมสิทธิ  1,655,000 หุ้น มูลค่าหุ้นละ 10 บาท</t>
  </si>
  <si>
    <t>หน่วย : พันบาท</t>
  </si>
  <si>
    <t>เงินรับฝาก</t>
  </si>
  <si>
    <t>ประมาณการหนี้สิน</t>
  </si>
  <si>
    <t>ภาระของธนาคารจากการรับรอง</t>
  </si>
  <si>
    <t>อื่น ๆ</t>
  </si>
  <si>
    <t>เพิ่มขึ้น</t>
  </si>
  <si>
    <t xml:space="preserve"> (ลดลง)</t>
  </si>
  <si>
    <t>งบแสดงฐานะการเงิน</t>
  </si>
  <si>
    <t>รายการระหว่างธนาคารและตลาดเงินสุทธิ</t>
  </si>
  <si>
    <t>สินทรัพย์ตราสารอนุพันธ์</t>
  </si>
  <si>
    <t>เงินลงทุนสุทธิ</t>
  </si>
  <si>
    <t>เงินให้สินเชื่อแก่ลูกหนี้และดอกเบี้ยค้างรับสุทธิ</t>
  </si>
  <si>
    <t>เงินให้สินเชื่อแก่ลูกหนี้</t>
  </si>
  <si>
    <t>รวมเงินให้สินเชื่อแก่ลูกหนี้และดอกเบี้ยค้างรับสุทธิ</t>
  </si>
  <si>
    <t>สินทรัพย์ไม่มีตัวตนอื่นสุทธิ</t>
  </si>
  <si>
    <t>หนี้สินตราสารอนุพันธ์</t>
  </si>
  <si>
    <t>ตราสารหนี้ที่ออกและเงินกู้ยืม</t>
  </si>
  <si>
    <t>ส่วนของเจ้าของ</t>
  </si>
  <si>
    <t>หนี้สินและส่วนของเจ้าของ</t>
  </si>
  <si>
    <t>องค์ประกอบอื่นของส่วนของเจ้าของ</t>
  </si>
  <si>
    <t>ทุนสำรองตามกฎหมาย</t>
  </si>
  <si>
    <t>ส่วนได้เสียที่ไม่มีอำนาจควบคุม</t>
  </si>
  <si>
    <t xml:space="preserve"> รวมส่วนของเจ้าของ</t>
  </si>
  <si>
    <t>รวมหนี้สินและส่วนของเจ้าของ</t>
  </si>
  <si>
    <t xml:space="preserve"> รวมส่วนของธนาคาร</t>
  </si>
  <si>
    <t>งบการเงินเฉพาะธนาคาร</t>
  </si>
  <si>
    <r>
      <t>หัก</t>
    </r>
    <r>
      <rPr>
        <sz val="13"/>
        <rFont val="Angsana New"/>
        <family val="1"/>
      </rPr>
      <t xml:space="preserve"> รายได้รอตัดบัญชี</t>
    </r>
  </si>
  <si>
    <t>รวมเงินให้สินเชื่อแก่ลูกหนี้และดอกเบี้ยค้างรับ</t>
  </si>
  <si>
    <t>สิทธิในการเรียกคืนหลักทรัพย์</t>
  </si>
  <si>
    <t>ภาระในการส่งคืนหลักทรัพย์</t>
  </si>
  <si>
    <t xml:space="preserve"> รวมหนี้สิน</t>
  </si>
  <si>
    <t>(ยังไม่ได้ตรวจสอบ)</t>
  </si>
  <si>
    <t>สินทรัพย์ภาษีเงินได้รอการตัดบัญชี</t>
  </si>
  <si>
    <t>หนี้สินภาษีเงินได้รอการตัดบัญชี</t>
  </si>
  <si>
    <t>จำนวนเงิน</t>
  </si>
  <si>
    <t>20 % ของสินทรัพย์อื่น</t>
  </si>
  <si>
    <t>20 % ของหนี้สินอื่น</t>
  </si>
  <si>
    <t>Net Balance Assets / Liabilities</t>
  </si>
  <si>
    <t xml:space="preserve"> หุ้นสามัญ  1,908,842,894 หุ้น  มูลค่าหุ้นละ 10 บาท</t>
  </si>
  <si>
    <r>
      <t>หัก</t>
    </r>
    <r>
      <rPr>
        <sz val="13"/>
        <rFont val="Angsana New"/>
        <family val="1"/>
      </rPr>
      <t xml:space="preserve"> ค่าเผื่อการปรับมูลค่าจากการปรับโครงสร้างหนี้</t>
    </r>
  </si>
  <si>
    <t>รายการระหว่างธนาคารและตลาดเงิน</t>
  </si>
  <si>
    <t>31 ธันวาคม 2558</t>
  </si>
  <si>
    <t>หลักประกันที่นำไปวางกับคู่สัญญาทางการเงิน</t>
  </si>
  <si>
    <t>31 ธันวาคม 2559</t>
  </si>
  <si>
    <t>ณ วันที่ 31 ธันวาคม 2559</t>
  </si>
  <si>
    <t xml:space="preserve">ข้อมูลสิ้นสุดวันที่ </t>
  </si>
  <si>
    <t>ณ วันที่ 31 มีนาคม 2563</t>
  </si>
  <si>
    <t>31 ธันวาคม 2562</t>
  </si>
  <si>
    <t>31 มีนาคม 2563</t>
  </si>
  <si>
    <t>หนี้สินทางการเงินที่วัดมูลค่าด้วยมูลค่ายุติธรรมผ่านกำไรหรือขาดทุน</t>
  </si>
  <si>
    <t>หนี้สินอนุพันธ์</t>
  </si>
  <si>
    <t>สินทรัพย์อนุพันธ์</t>
  </si>
  <si>
    <t>หนี้สินภาษีเงินได้รอตัดบัญชี</t>
  </si>
  <si>
    <t>สินทรัพย์ภาษีเงินได้รอตัดบัญชี</t>
  </si>
  <si>
    <t xml:space="preserve">จำนวนหุ้นสามัญถัวเฉลี่ยถ่วงน้ำหนัก (พันหุ้น)                   </t>
  </si>
  <si>
    <t>กำไรต่อหุ้นขั้นพื้นฐาน (บาท)</t>
  </si>
  <si>
    <t>ส่วนที่เป็นของส่วนได้เสียที่ไม่มีอำนาจควบคุม</t>
  </si>
  <si>
    <t>ส่วนที่เป็นของธนาคาร</t>
  </si>
  <si>
    <t>การแบ่งปันกำไรเบ็ดเสร็จรวม</t>
  </si>
  <si>
    <t>การแบ่งปันกำไรสุทธิ</t>
  </si>
  <si>
    <t>กำไร (ขาดทุน) เบ็ดเสร็จรวม</t>
  </si>
  <si>
    <t>รวมกำไร (ขาดทุน) เบ็ดเสร็จอื่นสุทธิ</t>
  </si>
  <si>
    <t>เบ็ดเสร็จอื่น</t>
  </si>
  <si>
    <t xml:space="preserve">ภาษีเงินได้ที่เกี่ยวกับองค์ประกอบของกำไร (ขาดทุน) </t>
  </si>
  <si>
    <t xml:space="preserve">    สำหรับโครงการผลประโยชน์ของพนักงาน</t>
  </si>
  <si>
    <t>กำไร (ขาดทุน) จากการประมาณการตามหลักคณิตศาสตร์ประกันภัย</t>
  </si>
  <si>
    <t>ด้วยมูลค่ายุติธรรมผ่านกำไรหรือขาดทุนอันเนื่องมาจาก</t>
  </si>
  <si>
    <t>กำไรจากหนี้สินทางการเงินที่กำหนดให้วัดมูลค่า</t>
  </si>
  <si>
    <t>ขาดทุนจากเงินลงทุนในตราสารทุนที่กำหนดให้วัดมูลค่า</t>
  </si>
  <si>
    <t>ในภายหลัง</t>
  </si>
  <si>
    <t>รายการที่ไม่จัดประเภทรายการใหม่เข้าไปไว้ในกำไรหรือขาดทุน</t>
  </si>
  <si>
    <t>ในต่างประเทศ</t>
  </si>
  <si>
    <t>กำไร (ขาดทุน) จากการแปลงค่างบการเงินจากการดำเนินงาน</t>
  </si>
  <si>
    <t>ขาดทุนจากการวัดมูลค่ายุติธรรมเครื่องมือที่ใช้สำหรับ</t>
  </si>
  <si>
    <t>ขาดทุนจากการวัดมูลค่าเงินลงทุนในตราสารหนี้</t>
  </si>
  <si>
    <t>รายการที่จัดประเภทรายการใหม่เข้าไปไว้ในกำไรหรือขาดทุน</t>
  </si>
  <si>
    <t>กำไร (ขาดทุน) เบ็ดเสร็จอื่น</t>
  </si>
  <si>
    <t>กำไรสุทธิ</t>
  </si>
  <si>
    <t>ภาษีเงินได้</t>
  </si>
  <si>
    <t>กำไรจากการดำเนินงานก่อนภาษีเงินได้</t>
  </si>
  <si>
    <t>รวมค่าใช้จ่ายจากการดำเนินงานอื่น ๆ</t>
  </si>
  <si>
    <t>ค่าภาษีอากร</t>
  </si>
  <si>
    <t>ค่าใช้จ่ายเกี่ยวกับอาคารสถานที่และอุปกรณ์</t>
  </si>
  <si>
    <t>ค่าตอบแทนกรรมการ</t>
  </si>
  <si>
    <t>ค่าใช้จ่ายเกี่ยวกับพนักงาน</t>
  </si>
  <si>
    <t>ค่าใช้จ่ายจากการดำเนินงานอื่น ๆ</t>
  </si>
  <si>
    <t>รวมรายได้จากการดำเนินงาน</t>
  </si>
  <si>
    <t>รายได้จากการดำเนินงานอื่น ๆ</t>
  </si>
  <si>
    <t>รายได้จากเงินปันผล</t>
  </si>
  <si>
    <t>กำไรจากการจำหน่ายสินทรัพย์</t>
  </si>
  <si>
    <t>ส่วนแบ่งกำไรจากเงินลงทุนตามวิธีส่วนได้เสีย</t>
  </si>
  <si>
    <t>กำไรสุทธิจากเงินลงทุน</t>
  </si>
  <si>
    <t>ขาดทุนสุทธิจากเครื่องมือทางการเงินที่วัดมูลค่าด้วย</t>
  </si>
  <si>
    <t>รายได้ค่าธรรมเนียมและบริการสุทธิ</t>
  </si>
  <si>
    <t>ค่าใช้จ่ายค่าธรรมเนียมและบริการ</t>
  </si>
  <si>
    <t>รายได้ค่าธรรมเนียมและบริการ</t>
  </si>
  <si>
    <t>รายได้ดอกเบี้ยสุทธิ</t>
  </si>
  <si>
    <t>ค่าใช้จ่ายดอกเบี้ย</t>
  </si>
  <si>
    <t>รายได้ดอกเบี้ย</t>
  </si>
  <si>
    <t>31 มีนาคม 2562</t>
  </si>
  <si>
    <t>สำหรับงวดสามเดือนสิ้นสุด</t>
  </si>
  <si>
    <t>งบกำไรขาดทุนและกำไรขาดทุนเบ็ดเสร็จอื่น</t>
  </si>
  <si>
    <t>สินทรัพย์ทางการเงินที่วัดมูลค่าด้วยมูลค่ายุติธรรมผ่านกำไรหรือขาดทุน</t>
  </si>
  <si>
    <t>หมายเหตุ: ปี 2563 เริ่มใช้มาตรฐานการรายงานทางการเงินกลุ่มเครื่องมือทางการเงิน ซึ่งมาตรฐานให้ทางเลือกไม่ต้องปรับปรุงงบการเงินที่นำมาเปรียบเทียบย้อนหลัง</t>
  </si>
  <si>
    <t>มูลค่ายุติธรรมผ่านกำไรหรือขาดทุน</t>
  </si>
  <si>
    <t>กำไรสุทธิจากธุรกรรมเพื่อค้าและปริวรรตเงินตราต่างประเทศ</t>
  </si>
  <si>
    <t>ผลขาดทุนด้านเครดิตที่คาดว่าจะเกิดขึ้น</t>
  </si>
  <si>
    <t>หนี้สูญ หนี้สงสัยจะสูญ และขาดทุนจากการด้อยค่า</t>
  </si>
  <si>
    <t>หมายเหตุ:  ปี 2563 เริ่มใช้มาตรฐานการรายงานทางการเงินกลุ่มเครื่องมือทางการเงิน ซึ่งมาตรฐานให้ทางเลือกไม่ต้องปรับปรุงงบการเงินที่นำมาเปรียบเทียบย้อนหลัง</t>
  </si>
  <si>
    <t>ด้วยมูลค่ายุติธรรมผ่านกำไรขาดทุนเบ็ดเสร็จอื่น</t>
  </si>
  <si>
    <t>กำไร (ขาดทุน) จากการวัดมูลค่าเงินลงทุนเผื่อขาย</t>
  </si>
  <si>
    <t>การป้องกันความเสี่ยงในกระแสเงินสด</t>
  </si>
  <si>
    <t>ส่วนแบ่งกำไรเบ็ดเสร็จอื่นในบริษัทร่วม</t>
  </si>
  <si>
    <t>ความเสี่ยงด้านเครดิต</t>
  </si>
  <si>
    <r>
      <t xml:space="preserve">หมายเหตุ:  </t>
    </r>
    <r>
      <rPr>
        <sz val="12"/>
        <rFont val="Angsana New"/>
        <family val="1"/>
      </rPr>
      <t>ปี 2563 เริ่มใช้มาตรฐานการรายงานทางการเงินกลุ่มเครื่องมือทางการเงิน ซึ่งมาตรฐานให้ทางเลือกไม่ต้องปรับปรุงงบการเงินที่นำมาเปรียบเทียบย้อนหลัง</t>
    </r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</si>
</sst>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_-;\-* #,##0_-;_-* &quot;-&quot;??_-;_-@_-"/>
    <numFmt numFmtId="171" formatCode="#,##0;\(#,##0\)"/>
    <numFmt numFmtId="172" formatCode="#,##0.0;\(#,##0.0\)"/>
    <numFmt numFmtId="173" formatCode="#,##0_);\(#,##0\);"/>
    <numFmt numFmtId="174" formatCode="#,##0\ ;\(#,##0\)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;\(#,##0\)"/>
    <numFmt numFmtId="180" formatCode="#,##0.00;\(#,##0\)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Cordia New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3"/>
      <name val="Cordia New"/>
      <family val="2"/>
    </font>
    <font>
      <b/>
      <sz val="13"/>
      <name val="Angsana New"/>
      <family val="1"/>
    </font>
    <font>
      <b/>
      <sz val="13"/>
      <color indexed="8"/>
      <name val="Angsana New"/>
      <family val="1"/>
    </font>
    <font>
      <sz val="13"/>
      <name val="Angsana New"/>
      <family val="1"/>
    </font>
    <font>
      <u val="single"/>
      <sz val="13"/>
      <name val="Angsana New"/>
      <family val="1"/>
    </font>
    <font>
      <sz val="13"/>
      <color indexed="10"/>
      <name val="Angsana New"/>
      <family val="1"/>
    </font>
    <font>
      <sz val="12"/>
      <name val="Angsana New"/>
      <family val="1"/>
    </font>
    <font>
      <sz val="13"/>
      <color indexed="8"/>
      <name val="Angsana New"/>
      <family val="1"/>
    </font>
    <font>
      <b/>
      <sz val="13"/>
      <color indexed="10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12"/>
      <name val="Angsana New"/>
      <family val="1"/>
    </font>
    <font>
      <sz val="8"/>
      <color indexed="8"/>
      <name val="Tahoma"/>
      <family val="2"/>
    </font>
    <font>
      <sz val="6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0000FF"/>
      <name val="Angsana New"/>
      <family val="1"/>
    </font>
    <font>
      <sz val="13"/>
      <color rgb="FFFF0000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40" fontId="4" fillId="33" borderId="0">
      <alignment horizontal="right"/>
      <protection/>
    </xf>
    <xf numFmtId="0" fontId="5" fillId="33" borderId="0">
      <alignment horizontal="right"/>
      <protection/>
    </xf>
    <xf numFmtId="0" fontId="6" fillId="33" borderId="9">
      <alignment/>
      <protection/>
    </xf>
    <xf numFmtId="0" fontId="6" fillId="0" borderId="0" applyBorder="0">
      <alignment horizontal="centerContinuous"/>
      <protection/>
    </xf>
    <xf numFmtId="0" fontId="7" fillId="0" borderId="0" applyBorder="0">
      <alignment horizontal="centerContinuous"/>
      <protection/>
    </xf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8" fillId="0" borderId="0" xfId="64" applyFont="1" applyFill="1" applyAlignment="1">
      <alignment vertical="center"/>
      <protection/>
    </xf>
    <xf numFmtId="0" fontId="9" fillId="0" borderId="0" xfId="64" applyFont="1" applyFill="1" applyAlignment="1">
      <alignment horizontal="center" vertical="center"/>
      <protection/>
    </xf>
    <xf numFmtId="0" fontId="11" fillId="0" borderId="0" xfId="64" applyFont="1" applyFill="1" applyAlignment="1">
      <alignment vertical="center"/>
      <protection/>
    </xf>
    <xf numFmtId="0" fontId="9" fillId="0" borderId="0" xfId="64" applyFont="1" applyFill="1" applyAlignment="1">
      <alignment vertical="center"/>
      <protection/>
    </xf>
    <xf numFmtId="0" fontId="9" fillId="0" borderId="0" xfId="64" applyFont="1" applyFill="1" applyAlignment="1">
      <alignment horizontal="centerContinuous" vertical="center"/>
      <protection/>
    </xf>
    <xf numFmtId="0" fontId="9" fillId="0" borderId="0" xfId="64" applyFont="1" applyFill="1" applyAlignment="1">
      <alignment horizontal="right" vertical="center"/>
      <protection/>
    </xf>
    <xf numFmtId="173" fontId="11" fillId="0" borderId="0" xfId="0" applyNumberFormat="1" applyFont="1" applyFill="1" applyBorder="1" applyAlignment="1">
      <alignment vertical="center"/>
    </xf>
    <xf numFmtId="172" fontId="11" fillId="0" borderId="0" xfId="64" applyNumberFormat="1" applyFont="1" applyFill="1" applyAlignment="1">
      <alignment vertical="center"/>
      <protection/>
    </xf>
    <xf numFmtId="170" fontId="11" fillId="0" borderId="11" xfId="0" applyNumberFormat="1" applyFont="1" applyFill="1" applyBorder="1" applyAlignment="1">
      <alignment vertical="center"/>
    </xf>
    <xf numFmtId="170" fontId="11" fillId="0" borderId="0" xfId="0" applyNumberFormat="1" applyFont="1" applyFill="1" applyBorder="1" applyAlignment="1">
      <alignment vertical="center"/>
    </xf>
    <xf numFmtId="173" fontId="11" fillId="0" borderId="0" xfId="0" applyNumberFormat="1" applyFont="1" applyFill="1" applyAlignment="1">
      <alignment/>
    </xf>
    <xf numFmtId="0" fontId="13" fillId="0" borderId="0" xfId="64" applyFont="1" applyFill="1" applyAlignment="1">
      <alignment vertical="center"/>
      <protection/>
    </xf>
    <xf numFmtId="170" fontId="11" fillId="0" borderId="0" xfId="0" applyNumberFormat="1" applyFont="1" applyFill="1" applyAlignment="1">
      <alignment vertical="center"/>
    </xf>
    <xf numFmtId="174" fontId="11" fillId="0" borderId="12" xfId="0" applyNumberFormat="1" applyFont="1" applyFill="1" applyBorder="1" applyAlignment="1">
      <alignment vertical="center"/>
    </xf>
    <xf numFmtId="170" fontId="11" fillId="0" borderId="12" xfId="0" applyNumberFormat="1" applyFont="1" applyFill="1" applyBorder="1" applyAlignment="1">
      <alignment vertical="center"/>
    </xf>
    <xf numFmtId="0" fontId="10" fillId="0" borderId="0" xfId="64" applyFont="1" applyFill="1" applyAlignment="1">
      <alignment horizontal="right" vertical="top"/>
      <protection/>
    </xf>
    <xf numFmtId="0" fontId="11" fillId="0" borderId="0" xfId="64" applyFont="1" applyFill="1" applyBorder="1" applyAlignment="1">
      <alignment horizontal="centerContinuous" vertical="center"/>
      <protection/>
    </xf>
    <xf numFmtId="0" fontId="11" fillId="0" borderId="0" xfId="64" applyFont="1" applyFill="1" applyBorder="1" applyAlignment="1">
      <alignment vertical="center"/>
      <protection/>
    </xf>
    <xf numFmtId="172" fontId="11" fillId="0" borderId="0" xfId="64" applyNumberFormat="1" applyFont="1" applyFill="1" applyBorder="1" applyAlignment="1">
      <alignment vertical="center"/>
      <protection/>
    </xf>
    <xf numFmtId="172" fontId="11" fillId="0" borderId="0" xfId="64" applyNumberFormat="1" applyFont="1" applyFill="1" applyBorder="1" applyAlignment="1">
      <alignment horizontal="center" vertical="center"/>
      <protection/>
    </xf>
    <xf numFmtId="171" fontId="11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>
      <alignment vertical="center"/>
      <protection/>
    </xf>
    <xf numFmtId="0" fontId="9" fillId="0" borderId="0" xfId="64" applyFont="1" applyFill="1" applyBorder="1" applyAlignment="1">
      <alignment horizontal="centerContinuous" vertical="center"/>
      <protection/>
    </xf>
    <xf numFmtId="170" fontId="8" fillId="0" borderId="0" xfId="44" applyNumberFormat="1" applyFont="1" applyFill="1" applyAlignment="1">
      <alignment vertical="center"/>
    </xf>
    <xf numFmtId="170" fontId="8" fillId="0" borderId="0" xfId="44" applyNumberFormat="1" applyFont="1" applyFill="1" applyBorder="1" applyAlignment="1">
      <alignment vertical="center"/>
    </xf>
    <xf numFmtId="170" fontId="9" fillId="0" borderId="0" xfId="44" applyNumberFormat="1" applyFont="1" applyFill="1" applyAlignment="1">
      <alignment horizontal="center" vertical="center"/>
    </xf>
    <xf numFmtId="170" fontId="9" fillId="0" borderId="0" xfId="44" applyNumberFormat="1" applyFont="1" applyFill="1" applyBorder="1" applyAlignment="1">
      <alignment horizontal="center" vertical="center"/>
    </xf>
    <xf numFmtId="0" fontId="0" fillId="0" borderId="0" xfId="62" applyFill="1">
      <alignment/>
      <protection/>
    </xf>
    <xf numFmtId="0" fontId="9" fillId="0" borderId="0" xfId="62" applyFont="1" applyFill="1" applyAlignment="1">
      <alignment horizontal="centerContinuous"/>
      <protection/>
    </xf>
    <xf numFmtId="0" fontId="9" fillId="0" borderId="0" xfId="62" applyFont="1" applyFill="1" applyBorder="1" applyAlignment="1">
      <alignment horizontal="centerContinuous"/>
      <protection/>
    </xf>
    <xf numFmtId="0" fontId="9" fillId="0" borderId="0" xfId="44" applyNumberFormat="1" applyFont="1" applyFill="1" applyBorder="1" applyAlignment="1">
      <alignment horizontal="center" vertical="center"/>
    </xf>
    <xf numFmtId="0" fontId="9" fillId="0" borderId="0" xfId="62" applyNumberFormat="1" applyFont="1" applyFill="1" applyBorder="1" applyAlignment="1">
      <alignment horizontal="center" vertical="center"/>
      <protection/>
    </xf>
    <xf numFmtId="0" fontId="9" fillId="0" borderId="0" xfId="62" applyNumberFormat="1" applyFont="1" applyFill="1" applyAlignment="1">
      <alignment horizontal="center" vertical="center"/>
      <protection/>
    </xf>
    <xf numFmtId="0" fontId="11" fillId="0" borderId="0" xfId="62" applyFont="1" applyFill="1" applyAlignment="1">
      <alignment horizontal="center" vertical="center"/>
      <protection/>
    </xf>
    <xf numFmtId="0" fontId="11" fillId="0" borderId="0" xfId="62" applyFont="1" applyFill="1" applyBorder="1" applyAlignment="1">
      <alignment horizontal="center" vertical="center"/>
      <protection/>
    </xf>
    <xf numFmtId="170" fontId="11" fillId="0" borderId="0" xfId="44" applyNumberFormat="1" applyFont="1" applyFill="1" applyAlignment="1">
      <alignment vertical="center"/>
    </xf>
    <xf numFmtId="170" fontId="11" fillId="0" borderId="0" xfId="44" applyNumberFormat="1" applyFont="1" applyFill="1" applyBorder="1" applyAlignment="1">
      <alignment vertical="center"/>
    </xf>
    <xf numFmtId="0" fontId="11" fillId="0" borderId="0" xfId="62" applyFont="1" applyFill="1" applyAlignment="1">
      <alignment vertical="center"/>
      <protection/>
    </xf>
    <xf numFmtId="173" fontId="11" fillId="0" borderId="0" xfId="44" applyNumberFormat="1" applyFont="1" applyFill="1" applyAlignment="1">
      <alignment vertical="center"/>
    </xf>
    <xf numFmtId="173" fontId="11" fillId="0" borderId="0" xfId="44" applyNumberFormat="1" applyFont="1" applyFill="1" applyBorder="1" applyAlignment="1">
      <alignment vertical="center"/>
    </xf>
    <xf numFmtId="0" fontId="11" fillId="0" borderId="0" xfId="62" applyFont="1" applyFill="1" applyAlignment="1">
      <alignment horizontal="left" vertical="center" indent="2"/>
      <protection/>
    </xf>
    <xf numFmtId="0" fontId="11" fillId="0" borderId="0" xfId="62" applyFont="1" applyFill="1" applyAlignment="1">
      <alignment horizontal="left" vertical="center" indent="4"/>
      <protection/>
    </xf>
    <xf numFmtId="170" fontId="11" fillId="0" borderId="13" xfId="62" applyNumberFormat="1" applyFont="1" applyFill="1" applyBorder="1" applyAlignment="1">
      <alignment vertical="center"/>
      <protection/>
    </xf>
    <xf numFmtId="170" fontId="11" fillId="0" borderId="0" xfId="62" applyNumberFormat="1" applyFont="1" applyFill="1" applyBorder="1" applyAlignment="1">
      <alignment vertical="center"/>
      <protection/>
    </xf>
    <xf numFmtId="173" fontId="11" fillId="0" borderId="0" xfId="62" applyNumberFormat="1" applyFont="1" applyFill="1" applyAlignment="1">
      <alignment vertical="center"/>
      <protection/>
    </xf>
    <xf numFmtId="173" fontId="11" fillId="0" borderId="0" xfId="62" applyNumberFormat="1" applyFont="1" applyFill="1" applyBorder="1" applyAlignment="1">
      <alignment vertical="center"/>
      <protection/>
    </xf>
    <xf numFmtId="170" fontId="11" fillId="0" borderId="11" xfId="62" applyNumberFormat="1" applyFont="1" applyFill="1" applyBorder="1" applyAlignment="1">
      <alignment vertical="center"/>
      <protection/>
    </xf>
    <xf numFmtId="173" fontId="11" fillId="0" borderId="13" xfId="62" applyNumberFormat="1" applyFont="1" applyFill="1" applyBorder="1" applyAlignment="1">
      <alignment vertical="center"/>
      <protection/>
    </xf>
    <xf numFmtId="0" fontId="12" fillId="0" borderId="0" xfId="62" applyFont="1" applyFill="1" applyAlignment="1">
      <alignment horizontal="left" vertical="center" indent="2"/>
      <protection/>
    </xf>
    <xf numFmtId="173" fontId="11" fillId="0" borderId="0" xfId="62" applyNumberFormat="1" applyFont="1" applyFill="1">
      <alignment/>
      <protection/>
    </xf>
    <xf numFmtId="173" fontId="11" fillId="0" borderId="0" xfId="62" applyNumberFormat="1" applyFont="1" applyFill="1" applyBorder="1">
      <alignment/>
      <protection/>
    </xf>
    <xf numFmtId="0" fontId="9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center" vertical="center"/>
      <protection/>
    </xf>
    <xf numFmtId="0" fontId="11" fillId="0" borderId="0" xfId="62" applyFont="1" applyFill="1" applyBorder="1" applyAlignment="1">
      <alignment vertical="center"/>
      <protection/>
    </xf>
    <xf numFmtId="0" fontId="11" fillId="0" borderId="0" xfId="62" applyFont="1" applyFill="1" applyAlignment="1" quotePrefix="1">
      <alignment horizontal="left" vertical="center"/>
      <protection/>
    </xf>
    <xf numFmtId="170" fontId="11" fillId="0" borderId="0" xfId="62" applyNumberFormat="1" applyFont="1" applyFill="1" applyAlignment="1">
      <alignment vertical="center"/>
      <protection/>
    </xf>
    <xf numFmtId="174" fontId="11" fillId="0" borderId="0" xfId="62" applyNumberFormat="1" applyFont="1" applyFill="1" applyAlignment="1">
      <alignment vertical="center"/>
      <protection/>
    </xf>
    <xf numFmtId="174" fontId="11" fillId="0" borderId="0" xfId="62" applyNumberFormat="1" applyFont="1" applyFill="1" applyBorder="1" applyAlignment="1">
      <alignment vertical="center"/>
      <protection/>
    </xf>
    <xf numFmtId="0" fontId="11" fillId="0" borderId="0" xfId="62" applyFont="1" applyFill="1" applyAlignment="1">
      <alignment horizontal="left" vertical="center" indent="3"/>
      <protection/>
    </xf>
    <xf numFmtId="174" fontId="11" fillId="0" borderId="14" xfId="62" applyNumberFormat="1" applyFont="1" applyFill="1" applyBorder="1" applyAlignment="1">
      <alignment vertical="center"/>
      <protection/>
    </xf>
    <xf numFmtId="0" fontId="11" fillId="0" borderId="0" xfId="62" applyFont="1" applyFill="1" applyAlignment="1" quotePrefix="1">
      <alignment horizontal="left" vertical="center" indent="2"/>
      <protection/>
    </xf>
    <xf numFmtId="174" fontId="11" fillId="0" borderId="15" xfId="62" applyNumberFormat="1" applyFont="1" applyFill="1" applyBorder="1" applyAlignment="1">
      <alignment vertical="center"/>
      <protection/>
    </xf>
    <xf numFmtId="0" fontId="11" fillId="0" borderId="0" xfId="62" applyFont="1" applyFill="1" applyAlignment="1">
      <alignment horizontal="left" vertical="center"/>
      <protection/>
    </xf>
    <xf numFmtId="174" fontId="11" fillId="0" borderId="13" xfId="62" applyNumberFormat="1" applyFont="1" applyFill="1" applyBorder="1" applyAlignment="1">
      <alignment vertical="center"/>
      <protection/>
    </xf>
    <xf numFmtId="43" fontId="11" fillId="0" borderId="0" xfId="45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70" fontId="8" fillId="0" borderId="0" xfId="44" applyNumberFormat="1" applyFont="1" applyFill="1" applyAlignment="1">
      <alignment horizontal="left" vertical="center" indent="1"/>
    </xf>
    <xf numFmtId="0" fontId="9" fillId="0" borderId="16" xfId="62" applyNumberFormat="1" applyFont="1" applyFill="1" applyBorder="1" applyAlignment="1">
      <alignment horizontal="center" vertical="center"/>
      <protection/>
    </xf>
    <xf numFmtId="43" fontId="11" fillId="0" borderId="0" xfId="46" applyFont="1" applyFill="1" applyAlignment="1">
      <alignment vertical="center"/>
    </xf>
    <xf numFmtId="43" fontId="11" fillId="0" borderId="0" xfId="44" applyFont="1" applyFill="1" applyBorder="1" applyAlignment="1">
      <alignment vertical="center"/>
    </xf>
    <xf numFmtId="0" fontId="9" fillId="0" borderId="0" xfId="64" applyFont="1" applyFill="1" applyAlignment="1">
      <alignment horizontal="left" vertical="center"/>
      <protection/>
    </xf>
    <xf numFmtId="170" fontId="8" fillId="0" borderId="0" xfId="64" applyNumberFormat="1" applyFont="1" applyFill="1" applyAlignment="1">
      <alignment vertical="center"/>
      <protection/>
    </xf>
    <xf numFmtId="43" fontId="11" fillId="0" borderId="0" xfId="42" applyFont="1" applyFill="1" applyAlignment="1">
      <alignment vertical="center"/>
    </xf>
    <xf numFmtId="174" fontId="8" fillId="0" borderId="0" xfId="64" applyNumberFormat="1" applyFont="1" applyFill="1" applyAlignment="1">
      <alignment vertical="center"/>
      <protection/>
    </xf>
    <xf numFmtId="10" fontId="11" fillId="0" borderId="0" xfId="72" applyNumberFormat="1" applyFont="1" applyFill="1" applyAlignment="1">
      <alignment vertical="center"/>
    </xf>
    <xf numFmtId="170" fontId="11" fillId="0" borderId="0" xfId="44" applyNumberFormat="1" applyFont="1" applyFill="1" applyBorder="1" applyAlignment="1">
      <alignment horizontal="center" vertical="center"/>
    </xf>
    <xf numFmtId="170" fontId="11" fillId="0" borderId="0" xfId="0" applyNumberFormat="1" applyFont="1" applyFill="1" applyBorder="1" applyAlignment="1" quotePrefix="1">
      <alignment horizontal="right" vertical="center"/>
    </xf>
    <xf numFmtId="0" fontId="14" fillId="0" borderId="0" xfId="0" applyFont="1" applyAlignment="1">
      <alignment/>
    </xf>
    <xf numFmtId="0" fontId="15" fillId="0" borderId="0" xfId="62" applyFont="1" applyFill="1" applyAlignment="1">
      <alignment vertical="center"/>
      <protection/>
    </xf>
    <xf numFmtId="170" fontId="11" fillId="0" borderId="14" xfId="44" applyNumberFormat="1" applyFont="1" applyFill="1" applyBorder="1" applyAlignment="1">
      <alignment vertical="center"/>
    </xf>
    <xf numFmtId="0" fontId="9" fillId="0" borderId="0" xfId="62" applyFont="1" applyFill="1" applyAlignment="1">
      <alignment horizontal="right" vertical="center"/>
      <protection/>
    </xf>
    <xf numFmtId="43" fontId="15" fillId="0" borderId="14" xfId="44" applyNumberFormat="1" applyFont="1" applyFill="1" applyBorder="1" applyAlignment="1">
      <alignment vertical="center"/>
    </xf>
    <xf numFmtId="170" fontId="15" fillId="0" borderId="12" xfId="44" applyNumberFormat="1" applyFont="1" applyFill="1" applyBorder="1" applyAlignment="1">
      <alignment vertical="center"/>
    </xf>
    <xf numFmtId="180" fontId="11" fillId="0" borderId="12" xfId="44" applyNumberFormat="1" applyFont="1" applyFill="1" applyBorder="1" applyAlignment="1">
      <alignment vertical="center"/>
    </xf>
    <xf numFmtId="170" fontId="15" fillId="0" borderId="0" xfId="44" applyNumberFormat="1" applyFont="1" applyFill="1" applyAlignment="1">
      <alignment vertical="center"/>
    </xf>
    <xf numFmtId="180" fontId="11" fillId="0" borderId="0" xfId="44" applyNumberFormat="1" applyFont="1" applyFill="1" applyBorder="1" applyAlignment="1">
      <alignment vertical="center"/>
    </xf>
    <xf numFmtId="180" fontId="11" fillId="0" borderId="13" xfId="44" applyNumberFormat="1" applyFont="1" applyFill="1" applyBorder="1" applyAlignment="1">
      <alignment vertical="center"/>
    </xf>
    <xf numFmtId="0" fontId="11" fillId="0" borderId="0" xfId="62" applyFont="1" applyFill="1" applyAlignment="1">
      <alignment horizontal="left" vertical="center" indent="1"/>
      <protection/>
    </xf>
    <xf numFmtId="171" fontId="11" fillId="0" borderId="13" xfId="44" applyNumberFormat="1" applyFont="1" applyFill="1" applyBorder="1" applyAlignment="1">
      <alignment vertical="center"/>
    </xf>
    <xf numFmtId="170" fontId="11" fillId="0" borderId="13" xfId="48" applyNumberFormat="1" applyFont="1" applyFill="1" applyBorder="1" applyAlignment="1">
      <alignment vertical="center"/>
    </xf>
    <xf numFmtId="171" fontId="11" fillId="0" borderId="0" xfId="44" applyNumberFormat="1" applyFont="1" applyFill="1" applyBorder="1" applyAlignment="1">
      <alignment vertical="center"/>
    </xf>
    <xf numFmtId="170" fontId="11" fillId="0" borderId="0" xfId="48" applyNumberFormat="1" applyFont="1" applyFill="1" applyAlignment="1">
      <alignment vertical="center"/>
    </xf>
    <xf numFmtId="43" fontId="11" fillId="0" borderId="0" xfId="44" applyFont="1" applyFill="1" applyAlignment="1">
      <alignment vertical="center"/>
    </xf>
    <xf numFmtId="180" fontId="11" fillId="0" borderId="0" xfId="44" applyNumberFormat="1" applyFont="1" applyFill="1" applyAlignment="1">
      <alignment vertical="center"/>
    </xf>
    <xf numFmtId="171" fontId="11" fillId="0" borderId="0" xfId="44" applyNumberFormat="1" applyFont="1" applyFill="1" applyAlignment="1">
      <alignment vertical="center"/>
    </xf>
    <xf numFmtId="170" fontId="15" fillId="0" borderId="0" xfId="44" applyNumberFormat="1" applyFont="1" applyFill="1" applyBorder="1" applyAlignment="1" quotePrefix="1">
      <alignment horizontal="right" vertical="center"/>
    </xf>
    <xf numFmtId="170" fontId="15" fillId="0" borderId="0" xfId="44" applyNumberFormat="1" applyFont="1" applyFill="1" applyBorder="1" applyAlignment="1">
      <alignment vertical="center"/>
    </xf>
    <xf numFmtId="170" fontId="15" fillId="0" borderId="11" xfId="44" applyNumberFormat="1" applyFont="1" applyFill="1" applyBorder="1" applyAlignment="1">
      <alignment vertical="center"/>
    </xf>
    <xf numFmtId="170" fontId="15" fillId="0" borderId="13" xfId="44" applyNumberFormat="1" applyFont="1" applyFill="1" applyBorder="1" applyAlignment="1">
      <alignment vertical="center"/>
    </xf>
    <xf numFmtId="0" fontId="54" fillId="0" borderId="0" xfId="62" applyFont="1" applyFill="1" applyAlignment="1">
      <alignment vertical="center"/>
      <protection/>
    </xf>
    <xf numFmtId="0" fontId="16" fillId="0" borderId="0" xfId="62" applyFont="1" applyFill="1" applyAlignment="1">
      <alignment horizontal="center" vertical="center"/>
      <protection/>
    </xf>
    <xf numFmtId="15" fontId="10" fillId="0" borderId="0" xfId="62" applyNumberFormat="1" applyFont="1" applyFill="1" applyAlignment="1">
      <alignment horizontal="center" vertical="center"/>
      <protection/>
    </xf>
    <xf numFmtId="0" fontId="10" fillId="0" borderId="0" xfId="62" applyFont="1" applyFill="1" applyAlignment="1">
      <alignment vertical="center"/>
      <protection/>
    </xf>
    <xf numFmtId="170" fontId="10" fillId="0" borderId="0" xfId="62" applyNumberFormat="1" applyFont="1" applyFill="1" applyAlignment="1">
      <alignment vertical="center"/>
      <protection/>
    </xf>
    <xf numFmtId="0" fontId="55" fillId="0" borderId="0" xfId="62" applyFont="1" applyFill="1" applyAlignment="1">
      <alignment vertical="center"/>
      <protection/>
    </xf>
    <xf numFmtId="0" fontId="9" fillId="0" borderId="0" xfId="64" applyFont="1" applyFill="1" applyAlignment="1">
      <alignment horizontal="center" vertical="center"/>
      <protection/>
    </xf>
    <xf numFmtId="0" fontId="9" fillId="0" borderId="13" xfId="64" applyFont="1" applyFill="1" applyBorder="1" applyAlignment="1">
      <alignment horizontal="center" vertical="center"/>
      <protection/>
    </xf>
    <xf numFmtId="0" fontId="9" fillId="34" borderId="0" xfId="64" applyFont="1" applyFill="1" applyAlignment="1">
      <alignment horizontal="center" vertical="center"/>
      <protection/>
    </xf>
    <xf numFmtId="0" fontId="9" fillId="0" borderId="0" xfId="62" applyFont="1" applyFill="1" applyAlignment="1">
      <alignment horizontal="center"/>
      <protection/>
    </xf>
    <xf numFmtId="0" fontId="9" fillId="0" borderId="13" xfId="62" applyFont="1" applyFill="1" applyBorder="1" applyAlignment="1">
      <alignment horizontal="center" vertical="center"/>
      <protection/>
    </xf>
    <xf numFmtId="15" fontId="10" fillId="0" borderId="13" xfId="62" applyNumberFormat="1" applyFont="1" applyFill="1" applyBorder="1" applyAlignment="1">
      <alignment horizontal="center" vertical="center"/>
      <protection/>
    </xf>
    <xf numFmtId="0" fontId="14" fillId="0" borderId="0" xfId="62" applyFont="1" applyFill="1" applyAlignment="1">
      <alignment vertical="center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4" xfId="47"/>
    <cellStyle name="Comma 4 2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2 2" xfId="63"/>
    <cellStyle name="Normal_BLS _T Dec06 1-revised 1.1" xfId="64"/>
    <cellStyle name="Note" xfId="65"/>
    <cellStyle name="Output" xfId="66"/>
    <cellStyle name="Output Amounts" xfId="67"/>
    <cellStyle name="Output Column Headings" xfId="68"/>
    <cellStyle name="Output Line Items" xfId="69"/>
    <cellStyle name="Output Report Heading" xfId="70"/>
    <cellStyle name="Output Report Title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133350</xdr:rowOff>
    </xdr:from>
    <xdr:to>
      <xdr:col>0</xdr:col>
      <xdr:colOff>2476500</xdr:colOff>
      <xdr:row>6</xdr:row>
      <xdr:rowOff>152400</xdr:rowOff>
    </xdr:to>
    <xdr:sp>
      <xdr:nvSpPr>
        <xdr:cNvPr id="1" name="Rectangle 1134"/>
        <xdr:cNvSpPr>
          <a:spLocks/>
        </xdr:cNvSpPr>
      </xdr:nvSpPr>
      <xdr:spPr>
        <a:xfrm>
          <a:off x="0" y="133350"/>
          <a:ext cx="2476500" cy="1619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รายการปรับปรุง</a:t>
          </a:r>
          <a:r>
            <a:rPr lang="en-US" cap="none" sz="600" b="0" i="0" u="none" baseline="0">
              <a:solidFill>
                <a:srgbClr val="000000"/>
              </a:solidFill>
            </a:rPr>
            <a:t>: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152400</xdr:rowOff>
    </xdr:from>
    <xdr:to>
      <xdr:col>0</xdr:col>
      <xdr:colOff>28575</xdr:colOff>
      <xdr:row>0</xdr:row>
      <xdr:rowOff>152400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ata\FA_FSSR\DS_BLS_AFI\DS_BLS_AF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BLS_Solo"/>
      <sheetName val="BLS_Dom"/>
      <sheetName val="BLS_OVS"/>
      <sheetName val="Cross BLS_IVP"/>
      <sheetName val="tp1.1"/>
      <sheetName val="tp1.1 (2)"/>
      <sheetName val="Cross BLS_ARS_Solo"/>
      <sheetName val="Cross BLS_ARS_Dom"/>
      <sheetName val="Cross BLS_ARS_OB"/>
      <sheetName val="Cross BLS_LPS"/>
      <sheetName val="Cross BLS_LAR"/>
      <sheetName val="Cross BLS_PVS"/>
      <sheetName val="Cross BLS_CAP"/>
      <sheetName val="Cross BLS_PNL"/>
      <sheetName val="PNL"/>
      <sheetName val="Sheet1"/>
      <sheetName val="rev"/>
      <sheetName val="tp1.1com"/>
      <sheetName val="equity"/>
      <sheetName val="Gain-Loss"/>
      <sheetName val="BLS_Soloสูตร"/>
    </sheetNames>
    <sheetDataSet>
      <sheetData sheetId="0">
        <row r="7">
          <cell r="F7">
            <v>38383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L8" sqref="L8"/>
    </sheetView>
  </sheetViews>
  <sheetFormatPr defaultColWidth="9.140625" defaultRowHeight="21" customHeight="1"/>
  <cols>
    <col min="1" max="1" width="41.57421875" style="1" customWidth="1"/>
    <col min="2" max="2" width="14.421875" style="1" customWidth="1"/>
    <col min="3" max="3" width="0.85546875" style="1" customWidth="1"/>
    <col min="4" max="4" width="14.421875" style="24" customWidth="1"/>
    <col min="5" max="5" width="0.85546875" style="25" customWidth="1"/>
    <col min="6" max="6" width="12.00390625" style="24" customWidth="1"/>
    <col min="7" max="7" width="0.85546875" style="24" customWidth="1"/>
    <col min="8" max="8" width="6.8515625" style="1" bestFit="1" customWidth="1"/>
    <col min="9" max="9" width="1.28515625" style="1" customWidth="1"/>
    <col min="10" max="10" width="14.421875" style="22" customWidth="1"/>
    <col min="11" max="11" width="0.85546875" style="22" customWidth="1"/>
    <col min="12" max="12" width="14.421875" style="24" customWidth="1"/>
    <col min="13" max="13" width="0.85546875" style="25" customWidth="1"/>
    <col min="14" max="14" width="12.00390625" style="24" customWidth="1"/>
    <col min="15" max="15" width="0.85546875" style="24" customWidth="1"/>
    <col min="16" max="16" width="6.421875" style="1" customWidth="1"/>
    <col min="17" max="16384" width="9.140625" style="1" customWidth="1"/>
  </cols>
  <sheetData>
    <row r="1" spans="6:16" ht="21" customHeight="1">
      <c r="F1" s="67"/>
      <c r="H1" s="26"/>
      <c r="I1" s="26"/>
      <c r="J1" s="27"/>
      <c r="K1" s="27"/>
      <c r="P1" s="16"/>
    </row>
    <row r="2" spans="1:16" s="3" customFormat="1" ht="21" customHeight="1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16" s="3" customFormat="1" ht="21" customHeight="1">
      <c r="A3" s="106" t="s">
        <v>31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</row>
    <row r="4" spans="1:16" s="3" customFormat="1" ht="21" customHeight="1">
      <c r="A4" s="29" t="s">
        <v>68</v>
      </c>
      <c r="B4" s="29"/>
      <c r="C4" s="29"/>
      <c r="D4" s="29"/>
      <c r="E4" s="30"/>
      <c r="F4" s="29"/>
      <c r="G4" s="29"/>
      <c r="H4" s="29"/>
      <c r="I4" s="29"/>
      <c r="J4" s="30"/>
      <c r="K4" s="30"/>
      <c r="L4" s="29"/>
      <c r="M4" s="30"/>
      <c r="N4" s="29"/>
      <c r="O4" s="29"/>
      <c r="P4" s="29"/>
    </row>
    <row r="5" spans="1:16" s="3" customFormat="1" ht="21" customHeight="1">
      <c r="A5" s="29" t="s">
        <v>55</v>
      </c>
      <c r="B5" s="29"/>
      <c r="C5" s="29"/>
      <c r="D5" s="29"/>
      <c r="E5" s="30"/>
      <c r="F5" s="29"/>
      <c r="G5" s="29"/>
      <c r="H5" s="29"/>
      <c r="I5" s="29"/>
      <c r="J5" s="30"/>
      <c r="K5" s="30"/>
      <c r="L5" s="29"/>
      <c r="M5" s="30"/>
      <c r="N5" s="29"/>
      <c r="O5" s="29"/>
      <c r="P5" s="29"/>
    </row>
    <row r="6" spans="1:16" s="3" customFormat="1" ht="21" customHeight="1">
      <c r="A6" s="4"/>
      <c r="B6" s="4"/>
      <c r="C6" s="4"/>
      <c r="D6" s="108" t="s">
        <v>69</v>
      </c>
      <c r="E6" s="108"/>
      <c r="F6" s="108"/>
      <c r="G6" s="71"/>
      <c r="H6" s="71"/>
      <c r="I6" s="5"/>
      <c r="J6" s="17"/>
      <c r="K6" s="17"/>
      <c r="L6" s="5"/>
      <c r="M6" s="23"/>
      <c r="N6" s="5"/>
      <c r="O6" s="5"/>
      <c r="P6" s="6" t="s">
        <v>24</v>
      </c>
    </row>
    <row r="7" spans="1:16" s="3" customFormat="1" ht="21" customHeight="1">
      <c r="A7" s="5"/>
      <c r="B7" s="107" t="s">
        <v>1</v>
      </c>
      <c r="C7" s="107"/>
      <c r="D7" s="107"/>
      <c r="E7" s="107"/>
      <c r="F7" s="107"/>
      <c r="G7" s="107"/>
      <c r="H7" s="107"/>
      <c r="I7" s="107"/>
      <c r="J7" s="107" t="s">
        <v>49</v>
      </c>
      <c r="K7" s="107"/>
      <c r="L7" s="107"/>
      <c r="M7" s="107"/>
      <c r="N7" s="107"/>
      <c r="O7" s="107"/>
      <c r="P7" s="107"/>
    </row>
    <row r="8" spans="2:16" s="3" customFormat="1" ht="21" customHeight="1">
      <c r="B8" s="66" t="s">
        <v>67</v>
      </c>
      <c r="D8" s="66" t="s">
        <v>65</v>
      </c>
      <c r="E8" s="31"/>
      <c r="F8" s="68" t="s">
        <v>29</v>
      </c>
      <c r="G8" s="68"/>
      <c r="H8" s="32" t="s">
        <v>29</v>
      </c>
      <c r="I8" s="32"/>
      <c r="J8" s="66" t="s">
        <v>67</v>
      </c>
      <c r="L8" s="66" t="s">
        <v>65</v>
      </c>
      <c r="M8" s="31"/>
      <c r="N8" s="32" t="s">
        <v>29</v>
      </c>
      <c r="O8" s="33"/>
      <c r="P8" s="32" t="s">
        <v>29</v>
      </c>
    </row>
    <row r="9" spans="2:16" s="3" customFormat="1" ht="21" customHeight="1">
      <c r="B9" s="66"/>
      <c r="D9" s="66"/>
      <c r="E9" s="31"/>
      <c r="F9" s="33" t="s">
        <v>30</v>
      </c>
      <c r="G9" s="33"/>
      <c r="H9" s="33" t="s">
        <v>30</v>
      </c>
      <c r="I9" s="33"/>
      <c r="J9" s="66"/>
      <c r="L9" s="66"/>
      <c r="M9" s="31"/>
      <c r="N9" s="33" t="s">
        <v>30</v>
      </c>
      <c r="O9" s="33"/>
      <c r="P9" s="33" t="s">
        <v>30</v>
      </c>
    </row>
    <row r="10" spans="1:16" s="3" customFormat="1" ht="21" customHeight="1">
      <c r="A10" s="2"/>
      <c r="B10" s="2"/>
      <c r="C10" s="2"/>
      <c r="D10" s="2"/>
      <c r="E10" s="27"/>
      <c r="F10" s="26" t="s">
        <v>58</v>
      </c>
      <c r="G10" s="26"/>
      <c r="H10" s="34" t="s">
        <v>2</v>
      </c>
      <c r="I10" s="34"/>
      <c r="J10" s="35"/>
      <c r="K10" s="35"/>
      <c r="L10" s="35"/>
      <c r="M10" s="27"/>
      <c r="N10" s="26" t="s">
        <v>58</v>
      </c>
      <c r="O10" s="26"/>
      <c r="P10" s="34" t="s">
        <v>2</v>
      </c>
    </row>
    <row r="11" spans="1:15" s="3" customFormat="1" ht="21" customHeight="1">
      <c r="A11" s="2" t="s">
        <v>3</v>
      </c>
      <c r="B11" s="2"/>
      <c r="C11" s="2"/>
      <c r="D11" s="2"/>
      <c r="E11" s="37"/>
      <c r="F11" s="36"/>
      <c r="G11" s="36"/>
      <c r="J11" s="18"/>
      <c r="K11" s="18"/>
      <c r="L11" s="18"/>
      <c r="M11" s="37"/>
      <c r="N11" s="36"/>
      <c r="O11" s="36"/>
    </row>
    <row r="12" spans="1:16" s="3" customFormat="1" ht="21" customHeight="1">
      <c r="A12" s="38" t="s">
        <v>4</v>
      </c>
      <c r="B12" s="39"/>
      <c r="C12" s="38"/>
      <c r="D12" s="39">
        <v>66338317</v>
      </c>
      <c r="E12" s="40"/>
      <c r="F12" s="39">
        <f aca="true" t="shared" si="0" ref="F12:F17">B12-D12</f>
        <v>-66338317</v>
      </c>
      <c r="G12" s="39"/>
      <c r="H12" s="8">
        <f aca="true" t="shared" si="1" ref="H12:H17">(B12-D12)/D12*100</f>
        <v>-100</v>
      </c>
      <c r="I12" s="8"/>
      <c r="J12" s="39"/>
      <c r="K12" s="19"/>
      <c r="L12" s="39">
        <v>66261272</v>
      </c>
      <c r="M12" s="40"/>
      <c r="N12" s="39">
        <f aca="true" t="shared" si="2" ref="N12:N17">J12-L12</f>
        <v>-66261272</v>
      </c>
      <c r="O12" s="39"/>
      <c r="P12" s="8">
        <f>(J12-L12)/L12*100</f>
        <v>-100</v>
      </c>
    </row>
    <row r="13" spans="1:16" s="3" customFormat="1" ht="21" customHeight="1">
      <c r="A13" s="38" t="s">
        <v>32</v>
      </c>
      <c r="B13" s="39"/>
      <c r="C13" s="38"/>
      <c r="D13" s="39">
        <v>394612287</v>
      </c>
      <c r="E13" s="40"/>
      <c r="F13" s="39">
        <f t="shared" si="0"/>
        <v>-394612287</v>
      </c>
      <c r="G13" s="39"/>
      <c r="H13" s="8">
        <f t="shared" si="1"/>
        <v>-100</v>
      </c>
      <c r="I13" s="8"/>
      <c r="J13" s="39"/>
      <c r="K13" s="19"/>
      <c r="L13" s="39">
        <v>342757301</v>
      </c>
      <c r="M13" s="40"/>
      <c r="N13" s="39">
        <f t="shared" si="2"/>
        <v>-342757301</v>
      </c>
      <c r="O13" s="39"/>
      <c r="P13" s="8">
        <f>(J13-L13)/L13*100</f>
        <v>-100</v>
      </c>
    </row>
    <row r="14" spans="1:16" s="3" customFormat="1" ht="21" customHeight="1">
      <c r="A14" s="38" t="s">
        <v>52</v>
      </c>
      <c r="B14" s="39"/>
      <c r="C14" s="38"/>
      <c r="D14" s="39">
        <v>7449</v>
      </c>
      <c r="E14" s="40"/>
      <c r="F14" s="39">
        <f t="shared" si="0"/>
        <v>-7449</v>
      </c>
      <c r="G14" s="39"/>
      <c r="H14" s="8">
        <f t="shared" si="1"/>
        <v>-100</v>
      </c>
      <c r="I14" s="8"/>
      <c r="J14" s="65">
        <v>0</v>
      </c>
      <c r="K14" s="19"/>
      <c r="L14" s="69">
        <v>0</v>
      </c>
      <c r="M14" s="40"/>
      <c r="N14" s="69">
        <f t="shared" si="2"/>
        <v>0</v>
      </c>
      <c r="O14" s="39"/>
      <c r="P14" s="69">
        <v>0</v>
      </c>
    </row>
    <row r="15" spans="1:16" s="3" customFormat="1" ht="21" customHeight="1">
      <c r="A15" s="38" t="s">
        <v>33</v>
      </c>
      <c r="B15" s="39"/>
      <c r="C15" s="38"/>
      <c r="D15" s="39">
        <v>24471159</v>
      </c>
      <c r="E15" s="40"/>
      <c r="F15" s="39">
        <f t="shared" si="0"/>
        <v>-24471159</v>
      </c>
      <c r="G15" s="39"/>
      <c r="H15" s="8">
        <f t="shared" si="1"/>
        <v>-100</v>
      </c>
      <c r="I15" s="8"/>
      <c r="J15" s="39"/>
      <c r="K15" s="19"/>
      <c r="L15" s="39">
        <v>24040842</v>
      </c>
      <c r="M15" s="40"/>
      <c r="N15" s="39">
        <f t="shared" si="2"/>
        <v>-24040842</v>
      </c>
      <c r="O15" s="39"/>
      <c r="P15" s="8">
        <f>(J15-L15)/L15*100</f>
        <v>-100</v>
      </c>
    </row>
    <row r="16" spans="1:16" s="3" customFormat="1" ht="21" customHeight="1">
      <c r="A16" s="38" t="s">
        <v>34</v>
      </c>
      <c r="B16" s="45"/>
      <c r="C16" s="38"/>
      <c r="D16" s="45">
        <v>546613858</v>
      </c>
      <c r="E16" s="46"/>
      <c r="F16" s="39">
        <f t="shared" si="0"/>
        <v>-546613858</v>
      </c>
      <c r="G16" s="45"/>
      <c r="H16" s="8">
        <f t="shared" si="1"/>
        <v>-100</v>
      </c>
      <c r="I16" s="8"/>
      <c r="J16" s="45"/>
      <c r="K16" s="19"/>
      <c r="L16" s="45">
        <v>518115767</v>
      </c>
      <c r="M16" s="46"/>
      <c r="N16" s="39">
        <f t="shared" si="2"/>
        <v>-518115767</v>
      </c>
      <c r="O16" s="45"/>
      <c r="P16" s="8">
        <f>(J16-L16)/L16*100</f>
        <v>-100</v>
      </c>
    </row>
    <row r="17" spans="1:16" s="3" customFormat="1" ht="21" customHeight="1">
      <c r="A17" s="38" t="s">
        <v>5</v>
      </c>
      <c r="B17" s="39"/>
      <c r="C17" s="38"/>
      <c r="D17" s="39">
        <v>1327421</v>
      </c>
      <c r="E17" s="46"/>
      <c r="F17" s="39">
        <f t="shared" si="0"/>
        <v>-1327421</v>
      </c>
      <c r="G17" s="45"/>
      <c r="H17" s="8">
        <f t="shared" si="1"/>
        <v>-100</v>
      </c>
      <c r="I17" s="8"/>
      <c r="J17" s="45"/>
      <c r="K17" s="19"/>
      <c r="L17" s="45">
        <v>33680877</v>
      </c>
      <c r="M17" s="46"/>
      <c r="N17" s="69">
        <f t="shared" si="2"/>
        <v>-33680877</v>
      </c>
      <c r="O17" s="13"/>
      <c r="P17" s="8">
        <f>(J17-L17)/L17*100</f>
        <v>-100</v>
      </c>
    </row>
    <row r="18" spans="1:16" s="3" customFormat="1" ht="21" customHeight="1">
      <c r="A18" s="38" t="s">
        <v>35</v>
      </c>
      <c r="B18" s="38"/>
      <c r="C18" s="38"/>
      <c r="D18" s="38"/>
      <c r="E18" s="46"/>
      <c r="F18" s="39"/>
      <c r="G18" s="45"/>
      <c r="H18" s="8"/>
      <c r="I18" s="8"/>
      <c r="J18" s="19"/>
      <c r="K18" s="19"/>
      <c r="L18" s="19"/>
      <c r="M18" s="46"/>
      <c r="N18" s="45"/>
      <c r="O18" s="45"/>
      <c r="P18" s="8"/>
    </row>
    <row r="19" spans="1:16" s="3" customFormat="1" ht="21" customHeight="1">
      <c r="A19" s="41" t="s">
        <v>36</v>
      </c>
      <c r="B19" s="45"/>
      <c r="C19" s="41"/>
      <c r="D19" s="45">
        <v>1941586291</v>
      </c>
      <c r="E19" s="46"/>
      <c r="F19" s="39">
        <f aca="true" t="shared" si="3" ref="F19:F32">B19-D19</f>
        <v>-1941586291</v>
      </c>
      <c r="G19" s="39"/>
      <c r="H19" s="8">
        <f aca="true" t="shared" si="4" ref="H19:H33">(B19-D19)/D19*100</f>
        <v>-100</v>
      </c>
      <c r="I19" s="8"/>
      <c r="J19" s="45"/>
      <c r="K19" s="19"/>
      <c r="L19" s="45">
        <v>1893632507</v>
      </c>
      <c r="M19" s="46"/>
      <c r="N19" s="39">
        <f aca="true" t="shared" si="5" ref="N19:N32">J19-L19</f>
        <v>-1893632507</v>
      </c>
      <c r="O19" s="39"/>
      <c r="P19" s="8">
        <f aca="true" t="shared" si="6" ref="P19:P33">(J19-L19)/L19*100</f>
        <v>-100</v>
      </c>
    </row>
    <row r="20" spans="1:16" s="3" customFormat="1" ht="21" customHeight="1">
      <c r="A20" s="41" t="s">
        <v>6</v>
      </c>
      <c r="B20" s="48"/>
      <c r="C20" s="41"/>
      <c r="D20" s="48">
        <v>4652521</v>
      </c>
      <c r="E20" s="46"/>
      <c r="F20" s="39">
        <f t="shared" si="3"/>
        <v>-4652521</v>
      </c>
      <c r="G20" s="40"/>
      <c r="H20" s="8">
        <f t="shared" si="4"/>
        <v>-100</v>
      </c>
      <c r="I20" s="8"/>
      <c r="J20" s="48"/>
      <c r="K20" s="19"/>
      <c r="L20" s="48">
        <v>4536487</v>
      </c>
      <c r="M20" s="46"/>
      <c r="N20" s="39">
        <f t="shared" si="5"/>
        <v>-4536487</v>
      </c>
      <c r="O20" s="40"/>
      <c r="P20" s="8">
        <f t="shared" si="6"/>
        <v>-100</v>
      </c>
    </row>
    <row r="21" spans="1:16" s="3" customFormat="1" ht="21" customHeight="1">
      <c r="A21" s="42" t="s">
        <v>51</v>
      </c>
      <c r="B21" s="44">
        <f>SUM(B19:B20)</f>
        <v>0</v>
      </c>
      <c r="C21" s="42"/>
      <c r="D21" s="44">
        <f>SUM(D19:D20)</f>
        <v>1946238812</v>
      </c>
      <c r="E21" s="44"/>
      <c r="F21" s="39">
        <f t="shared" si="3"/>
        <v>-1946238812</v>
      </c>
      <c r="G21" s="39"/>
      <c r="H21" s="8">
        <f t="shared" si="4"/>
        <v>-100</v>
      </c>
      <c r="I21" s="8"/>
      <c r="J21" s="44">
        <f>SUM(J19:J20)</f>
        <v>0</v>
      </c>
      <c r="K21" s="19"/>
      <c r="L21" s="44">
        <f>SUM(L19:L20)</f>
        <v>1898168994</v>
      </c>
      <c r="M21" s="44"/>
      <c r="N21" s="39">
        <f t="shared" si="5"/>
        <v>-1898168994</v>
      </c>
      <c r="O21" s="39"/>
      <c r="P21" s="8">
        <f t="shared" si="6"/>
        <v>-100</v>
      </c>
    </row>
    <row r="22" spans="1:16" s="3" customFormat="1" ht="21" customHeight="1">
      <c r="A22" s="49" t="s">
        <v>50</v>
      </c>
      <c r="B22" s="11"/>
      <c r="C22" s="49"/>
      <c r="D22" s="11">
        <v>-493063</v>
      </c>
      <c r="E22" s="44"/>
      <c r="F22" s="39">
        <f t="shared" si="3"/>
        <v>493063</v>
      </c>
      <c r="G22" s="39"/>
      <c r="H22" s="8">
        <f t="shared" si="4"/>
        <v>-100</v>
      </c>
      <c r="I22" s="8"/>
      <c r="J22" s="21"/>
      <c r="K22" s="19"/>
      <c r="L22" s="21">
        <v>-450949</v>
      </c>
      <c r="M22" s="44"/>
      <c r="N22" s="39">
        <f t="shared" si="5"/>
        <v>450949</v>
      </c>
      <c r="O22" s="39"/>
      <c r="P22" s="8">
        <f t="shared" si="6"/>
        <v>-100</v>
      </c>
    </row>
    <row r="23" spans="1:16" s="3" customFormat="1" ht="21" customHeight="1">
      <c r="A23" s="49" t="s">
        <v>21</v>
      </c>
      <c r="B23" s="50"/>
      <c r="C23" s="49"/>
      <c r="D23" s="50">
        <v>-116808546</v>
      </c>
      <c r="E23" s="51"/>
      <c r="F23" s="39">
        <f t="shared" si="3"/>
        <v>116808546</v>
      </c>
      <c r="G23" s="39"/>
      <c r="H23" s="8">
        <f t="shared" si="4"/>
        <v>-100</v>
      </c>
      <c r="I23" s="8"/>
      <c r="J23" s="21"/>
      <c r="K23" s="19"/>
      <c r="L23" s="21">
        <v>-113368416</v>
      </c>
      <c r="M23" s="51"/>
      <c r="N23" s="39">
        <f t="shared" si="5"/>
        <v>113368416</v>
      </c>
      <c r="O23" s="39"/>
      <c r="P23" s="8">
        <f t="shared" si="6"/>
        <v>-100</v>
      </c>
    </row>
    <row r="24" spans="1:16" s="3" customFormat="1" ht="21" customHeight="1">
      <c r="A24" s="49" t="s">
        <v>63</v>
      </c>
      <c r="B24" s="50"/>
      <c r="C24" s="49"/>
      <c r="D24" s="50">
        <v>-2709754</v>
      </c>
      <c r="E24" s="51"/>
      <c r="F24" s="39">
        <f t="shared" si="3"/>
        <v>2709754</v>
      </c>
      <c r="G24" s="39"/>
      <c r="H24" s="8">
        <f t="shared" si="4"/>
        <v>-100</v>
      </c>
      <c r="I24" s="8"/>
      <c r="J24" s="21"/>
      <c r="K24" s="19"/>
      <c r="L24" s="21">
        <v>-2709754</v>
      </c>
      <c r="M24" s="46"/>
      <c r="N24" s="39">
        <f t="shared" si="5"/>
        <v>2709754</v>
      </c>
      <c r="O24" s="39"/>
      <c r="P24" s="8">
        <f t="shared" si="6"/>
        <v>-100</v>
      </c>
    </row>
    <row r="25" spans="1:16" s="3" customFormat="1" ht="21" customHeight="1">
      <c r="A25" s="42" t="s">
        <v>37</v>
      </c>
      <c r="B25" s="47">
        <f>SUM(B21:B24)</f>
        <v>0</v>
      </c>
      <c r="C25" s="42"/>
      <c r="D25" s="47">
        <f>SUM(D21:D24)</f>
        <v>1826227449</v>
      </c>
      <c r="E25" s="44"/>
      <c r="F25" s="39">
        <f t="shared" si="3"/>
        <v>-1826227449</v>
      </c>
      <c r="G25" s="40"/>
      <c r="H25" s="8">
        <f t="shared" si="4"/>
        <v>-100</v>
      </c>
      <c r="I25" s="8"/>
      <c r="J25" s="47">
        <f>SUM(J21:J24)</f>
        <v>0</v>
      </c>
      <c r="K25" s="19"/>
      <c r="L25" s="47">
        <f>SUM(L21:L24)</f>
        <v>1781639875</v>
      </c>
      <c r="M25" s="44"/>
      <c r="N25" s="39">
        <f t="shared" si="5"/>
        <v>-1781639875</v>
      </c>
      <c r="O25" s="40"/>
      <c r="P25" s="8">
        <f t="shared" si="6"/>
        <v>-100</v>
      </c>
    </row>
    <row r="26" spans="1:16" s="3" customFormat="1" ht="21" customHeight="1">
      <c r="A26" s="38" t="s">
        <v>8</v>
      </c>
      <c r="B26" s="50"/>
      <c r="C26" s="38"/>
      <c r="D26" s="50">
        <v>686373</v>
      </c>
      <c r="E26" s="51"/>
      <c r="F26" s="39">
        <f t="shared" si="3"/>
        <v>-686373</v>
      </c>
      <c r="G26" s="39"/>
      <c r="H26" s="8">
        <f t="shared" si="4"/>
        <v>-100</v>
      </c>
      <c r="I26" s="8"/>
      <c r="J26" s="50"/>
      <c r="K26" s="19"/>
      <c r="L26" s="50">
        <v>116245</v>
      </c>
      <c r="M26" s="51"/>
      <c r="N26" s="39">
        <f t="shared" si="5"/>
        <v>-116245</v>
      </c>
      <c r="O26" s="39"/>
      <c r="P26" s="8">
        <f t="shared" si="6"/>
        <v>-100</v>
      </c>
    </row>
    <row r="27" spans="1:16" s="3" customFormat="1" ht="21" customHeight="1">
      <c r="A27" s="38" t="s">
        <v>7</v>
      </c>
      <c r="B27" s="50"/>
      <c r="C27" s="38"/>
      <c r="D27" s="50">
        <v>12262492</v>
      </c>
      <c r="E27" s="51"/>
      <c r="F27" s="39">
        <f t="shared" si="3"/>
        <v>-12262492</v>
      </c>
      <c r="G27" s="39"/>
      <c r="H27" s="8">
        <f t="shared" si="4"/>
        <v>-100</v>
      </c>
      <c r="I27" s="8"/>
      <c r="J27" s="50"/>
      <c r="K27" s="19"/>
      <c r="L27" s="50">
        <v>8776512</v>
      </c>
      <c r="M27" s="51"/>
      <c r="N27" s="39">
        <f t="shared" si="5"/>
        <v>-8776512</v>
      </c>
      <c r="O27" s="39"/>
      <c r="P27" s="8">
        <f t="shared" si="6"/>
        <v>-100</v>
      </c>
    </row>
    <row r="28" spans="1:16" s="3" customFormat="1" ht="21" customHeight="1">
      <c r="A28" s="38" t="s">
        <v>9</v>
      </c>
      <c r="B28" s="50"/>
      <c r="C28" s="38"/>
      <c r="D28" s="50">
        <v>45230550</v>
      </c>
      <c r="E28" s="51"/>
      <c r="F28" s="39">
        <f t="shared" si="3"/>
        <v>-45230550</v>
      </c>
      <c r="G28" s="39"/>
      <c r="H28" s="8">
        <f t="shared" si="4"/>
        <v>-100</v>
      </c>
      <c r="I28" s="8"/>
      <c r="J28" s="50"/>
      <c r="K28" s="19"/>
      <c r="L28" s="50">
        <v>43767374</v>
      </c>
      <c r="M28" s="51"/>
      <c r="N28" s="39">
        <f t="shared" si="5"/>
        <v>-43767374</v>
      </c>
      <c r="O28" s="39"/>
      <c r="P28" s="8">
        <f t="shared" si="6"/>
        <v>-100</v>
      </c>
    </row>
    <row r="29" spans="1:16" s="3" customFormat="1" ht="21" customHeight="1">
      <c r="A29" s="38" t="s">
        <v>38</v>
      </c>
      <c r="B29" s="50"/>
      <c r="C29" s="38"/>
      <c r="D29" s="50">
        <v>828594</v>
      </c>
      <c r="E29" s="51"/>
      <c r="F29" s="39">
        <f t="shared" si="3"/>
        <v>-828594</v>
      </c>
      <c r="G29" s="39"/>
      <c r="H29" s="8">
        <f t="shared" si="4"/>
        <v>-100</v>
      </c>
      <c r="I29" s="8"/>
      <c r="J29" s="50"/>
      <c r="K29" s="19"/>
      <c r="L29" s="50">
        <v>774276</v>
      </c>
      <c r="M29" s="51"/>
      <c r="N29" s="39">
        <f t="shared" si="5"/>
        <v>-774276</v>
      </c>
      <c r="O29" s="39"/>
      <c r="P29" s="8">
        <f t="shared" si="6"/>
        <v>-100</v>
      </c>
    </row>
    <row r="30" spans="1:16" s="3" customFormat="1" ht="21" customHeight="1">
      <c r="A30" s="38" t="s">
        <v>56</v>
      </c>
      <c r="B30" s="50"/>
      <c r="C30" s="38"/>
      <c r="D30" s="50">
        <v>3347566</v>
      </c>
      <c r="E30" s="51"/>
      <c r="F30" s="39">
        <f t="shared" si="3"/>
        <v>-3347566</v>
      </c>
      <c r="G30" s="39"/>
      <c r="H30" s="8">
        <f t="shared" si="4"/>
        <v>-100</v>
      </c>
      <c r="I30" s="8"/>
      <c r="J30" s="50"/>
      <c r="K30" s="19"/>
      <c r="L30" s="50">
        <v>2355259</v>
      </c>
      <c r="M30" s="51"/>
      <c r="N30" s="39">
        <f t="shared" si="5"/>
        <v>-2355259</v>
      </c>
      <c r="O30" s="39"/>
      <c r="P30" s="8">
        <f t="shared" si="6"/>
        <v>-100</v>
      </c>
    </row>
    <row r="31" spans="1:16" s="3" customFormat="1" ht="21" customHeight="1">
      <c r="A31" s="38" t="s">
        <v>66</v>
      </c>
      <c r="B31" s="50"/>
      <c r="C31" s="38"/>
      <c r="D31" s="50">
        <v>4366690</v>
      </c>
      <c r="E31" s="51"/>
      <c r="F31" s="39">
        <f>B31-D31</f>
        <v>-4366690</v>
      </c>
      <c r="G31" s="39"/>
      <c r="H31" s="8">
        <f>(B31-D31)/D31*100</f>
        <v>-100</v>
      </c>
      <c r="I31" s="8"/>
      <c r="J31" s="50"/>
      <c r="K31" s="19"/>
      <c r="L31" s="50">
        <v>4328555</v>
      </c>
      <c r="M31" s="51"/>
      <c r="N31" s="39">
        <f>J31-L31</f>
        <v>-4328555</v>
      </c>
      <c r="O31" s="39"/>
      <c r="P31" s="8">
        <f>(J31-L31)/L31*100</f>
        <v>-100</v>
      </c>
    </row>
    <row r="32" spans="1:16" s="3" customFormat="1" ht="21" customHeight="1">
      <c r="A32" s="38" t="s">
        <v>10</v>
      </c>
      <c r="B32" s="46"/>
      <c r="C32" s="38"/>
      <c r="D32" s="46">
        <v>17909584</v>
      </c>
      <c r="E32" s="46"/>
      <c r="F32" s="39">
        <f t="shared" si="3"/>
        <v>-17909584</v>
      </c>
      <c r="G32" s="39"/>
      <c r="H32" s="8">
        <f t="shared" si="4"/>
        <v>-100</v>
      </c>
      <c r="I32" s="8"/>
      <c r="J32" s="48"/>
      <c r="K32" s="19"/>
      <c r="L32" s="48">
        <v>12184928</v>
      </c>
      <c r="M32" s="46"/>
      <c r="N32" s="39">
        <f t="shared" si="5"/>
        <v>-12184928</v>
      </c>
      <c r="O32" s="39"/>
      <c r="P32" s="8">
        <f t="shared" si="6"/>
        <v>-100</v>
      </c>
    </row>
    <row r="33" spans="1:16" s="3" customFormat="1" ht="21" customHeight="1" thickBot="1">
      <c r="A33" s="52" t="s">
        <v>11</v>
      </c>
      <c r="B33" s="15">
        <f>B12+B13+B15+B16+B17+B25+B26+B27+B28+B29+B30+B31+B32+B14</f>
        <v>0</v>
      </c>
      <c r="C33" s="52"/>
      <c r="D33" s="15">
        <f>D12+D13+D15+D16+D17+D25+D26+D27+D28+D29+D30+D31+D32+D14</f>
        <v>2944229789</v>
      </c>
      <c r="E33" s="44"/>
      <c r="F33" s="39">
        <f>F12+F13+F15+F16+F17+F25+F26+F27+F28+F29+F30+F32+F14+F31</f>
        <v>-2944229789</v>
      </c>
      <c r="G33" s="40"/>
      <c r="H33" s="8">
        <f t="shared" si="4"/>
        <v>-100</v>
      </c>
      <c r="I33" s="8"/>
      <c r="J33" s="15">
        <f>J12+J13+J15+J16+J17+J25+J26+J27+J28+J29+J30+J32+J14+J31</f>
        <v>0</v>
      </c>
      <c r="K33" s="19"/>
      <c r="L33" s="15">
        <f>L12+L13+L15+L16+L17+L25+L26+L27+L28+L29+L30+L32+L14+L31</f>
        <v>2838799083</v>
      </c>
      <c r="M33" s="44"/>
      <c r="N33" s="39">
        <f>N12+N13+N15+N16+N17+N25+N26+N27+N28+N29+N30+N32+N14+N31</f>
        <v>-2838799083</v>
      </c>
      <c r="O33" s="40"/>
      <c r="P33" s="8">
        <f t="shared" si="6"/>
        <v>-100</v>
      </c>
    </row>
    <row r="34" spans="1:16" s="3" customFormat="1" ht="21" customHeight="1" thickTop="1">
      <c r="A34" s="52"/>
      <c r="B34" s="44"/>
      <c r="C34" s="52"/>
      <c r="D34" s="44"/>
      <c r="E34" s="44"/>
      <c r="F34" s="44"/>
      <c r="G34" s="44"/>
      <c r="H34" s="8"/>
      <c r="I34" s="8"/>
      <c r="J34" s="19"/>
      <c r="K34" s="19"/>
      <c r="L34" s="19"/>
      <c r="M34" s="46"/>
      <c r="N34" s="46"/>
      <c r="O34" s="46"/>
      <c r="P34" s="8"/>
    </row>
    <row r="35" spans="1:16" s="12" customFormat="1" ht="21" customHeight="1">
      <c r="A35" s="34" t="s">
        <v>59</v>
      </c>
      <c r="B35" s="44">
        <f>(B32+B31)*20/100</f>
        <v>0</v>
      </c>
      <c r="C35" s="34"/>
      <c r="D35" s="44">
        <f>(D32+D31)*20/100</f>
        <v>4455254.8</v>
      </c>
      <c r="E35" s="44"/>
      <c r="F35" s="44"/>
      <c r="G35" s="44"/>
      <c r="H35" s="8"/>
      <c r="I35" s="8"/>
      <c r="J35" s="44">
        <f>(J32+J31)*20/100</f>
        <v>0</v>
      </c>
      <c r="K35" s="19"/>
      <c r="L35" s="44">
        <f>(L32+L31)*20/100</f>
        <v>3302696.6</v>
      </c>
      <c r="M35" s="44"/>
      <c r="N35" s="44"/>
      <c r="O35" s="44"/>
      <c r="P35" s="8"/>
    </row>
    <row r="36" spans="1:16" s="12" customFormat="1" ht="21" customHeight="1">
      <c r="A36" s="34"/>
      <c r="B36" s="34"/>
      <c r="C36" s="34"/>
      <c r="D36" s="34"/>
      <c r="E36" s="44"/>
      <c r="F36" s="44"/>
      <c r="G36" s="44"/>
      <c r="H36" s="8"/>
      <c r="I36" s="8"/>
      <c r="J36" s="19"/>
      <c r="K36" s="19"/>
      <c r="L36" s="19"/>
      <c r="M36" s="44"/>
      <c r="N36" s="44"/>
      <c r="O36" s="44"/>
      <c r="P36" s="8"/>
    </row>
    <row r="37" spans="1:16" s="3" customFormat="1" ht="21" customHeight="1">
      <c r="A37" s="53" t="s">
        <v>42</v>
      </c>
      <c r="B37" s="53"/>
      <c r="C37" s="53"/>
      <c r="D37" s="53"/>
      <c r="E37" s="54"/>
      <c r="F37" s="38"/>
      <c r="G37" s="38"/>
      <c r="H37" s="8"/>
      <c r="I37" s="8"/>
      <c r="J37" s="19"/>
      <c r="K37" s="19"/>
      <c r="L37" s="19"/>
      <c r="M37" s="54"/>
      <c r="N37" s="38"/>
      <c r="O37" s="38"/>
      <c r="P37" s="8"/>
    </row>
    <row r="38" spans="1:16" s="3" customFormat="1" ht="21" customHeight="1">
      <c r="A38" s="55" t="s">
        <v>25</v>
      </c>
      <c r="B38" s="10"/>
      <c r="C38" s="55"/>
      <c r="D38" s="10">
        <v>2178140784</v>
      </c>
      <c r="E38" s="54"/>
      <c r="F38" s="39">
        <f aca="true" t="shared" si="7" ref="F38:F47">B38-D38</f>
        <v>-2178140784</v>
      </c>
      <c r="G38" s="38"/>
      <c r="H38" s="8">
        <f aca="true" t="shared" si="8" ref="H38:H48">(B38-D38)/D38*100</f>
        <v>-100</v>
      </c>
      <c r="I38" s="8"/>
      <c r="J38" s="7"/>
      <c r="K38" s="19"/>
      <c r="L38" s="7">
        <v>2116658689</v>
      </c>
      <c r="M38" s="54"/>
      <c r="N38" s="39">
        <f aca="true" t="shared" si="9" ref="N38:N47">J38-L38</f>
        <v>-2116658689</v>
      </c>
      <c r="O38" s="38"/>
      <c r="P38" s="8">
        <f>(J38-L38)/L38*100</f>
        <v>-100</v>
      </c>
    </row>
    <row r="39" spans="1:16" s="3" customFormat="1" ht="21" customHeight="1">
      <c r="A39" s="38" t="s">
        <v>64</v>
      </c>
      <c r="B39" s="10"/>
      <c r="C39" s="38"/>
      <c r="D39" s="10">
        <v>130927972</v>
      </c>
      <c r="E39" s="54"/>
      <c r="F39" s="39">
        <f t="shared" si="7"/>
        <v>-130927972</v>
      </c>
      <c r="G39" s="38"/>
      <c r="H39" s="8">
        <f t="shared" si="8"/>
        <v>-100</v>
      </c>
      <c r="I39" s="8"/>
      <c r="J39" s="7"/>
      <c r="K39" s="19"/>
      <c r="L39" s="7">
        <v>122899921</v>
      </c>
      <c r="M39" s="54"/>
      <c r="N39" s="39">
        <f t="shared" si="9"/>
        <v>-122899921</v>
      </c>
      <c r="O39" s="38"/>
      <c r="P39" s="8">
        <f>(J39-L39)/L39*100</f>
        <v>-100</v>
      </c>
    </row>
    <row r="40" spans="1:16" s="3" customFormat="1" ht="21" customHeight="1">
      <c r="A40" s="38" t="s">
        <v>12</v>
      </c>
      <c r="B40" s="10"/>
      <c r="C40" s="38"/>
      <c r="D40" s="10">
        <v>12326299</v>
      </c>
      <c r="E40" s="44"/>
      <c r="F40" s="39">
        <f t="shared" si="7"/>
        <v>-12326299</v>
      </c>
      <c r="G40" s="39"/>
      <c r="H40" s="8">
        <f t="shared" si="8"/>
        <v>-100</v>
      </c>
      <c r="I40" s="8"/>
      <c r="J40" s="7"/>
      <c r="K40" s="19"/>
      <c r="L40" s="7">
        <v>12305367</v>
      </c>
      <c r="M40" s="44"/>
      <c r="N40" s="39">
        <f t="shared" si="9"/>
        <v>-12305367</v>
      </c>
      <c r="O40" s="39"/>
      <c r="P40" s="8">
        <f>(J40-L40)/L40*100</f>
        <v>-100</v>
      </c>
    </row>
    <row r="41" spans="1:16" s="3" customFormat="1" ht="21" customHeight="1">
      <c r="A41" s="38" t="s">
        <v>53</v>
      </c>
      <c r="B41" s="39"/>
      <c r="C41" s="38"/>
      <c r="D41" s="39">
        <v>272400</v>
      </c>
      <c r="E41" s="40"/>
      <c r="F41" s="39">
        <f t="shared" si="7"/>
        <v>-272400</v>
      </c>
      <c r="G41" s="39"/>
      <c r="H41" s="8">
        <f t="shared" si="8"/>
        <v>-100</v>
      </c>
      <c r="I41" s="8"/>
      <c r="J41" s="65">
        <v>0</v>
      </c>
      <c r="K41" s="19"/>
      <c r="L41" s="69">
        <v>0</v>
      </c>
      <c r="M41" s="40"/>
      <c r="N41" s="69">
        <f>J41-L41</f>
        <v>0</v>
      </c>
      <c r="O41" s="39"/>
      <c r="P41" s="69">
        <v>0</v>
      </c>
    </row>
    <row r="42" spans="1:16" s="3" customFormat="1" ht="21" customHeight="1">
      <c r="A42" s="63" t="s">
        <v>39</v>
      </c>
      <c r="B42" s="10"/>
      <c r="C42" s="63"/>
      <c r="D42" s="10">
        <v>26713721</v>
      </c>
      <c r="E42" s="44"/>
      <c r="F42" s="39">
        <f t="shared" si="7"/>
        <v>-26713721</v>
      </c>
      <c r="G42" s="56"/>
      <c r="H42" s="8">
        <f t="shared" si="8"/>
        <v>-100</v>
      </c>
      <c r="I42" s="8"/>
      <c r="J42" s="7"/>
      <c r="K42" s="19"/>
      <c r="L42" s="7">
        <v>26153232</v>
      </c>
      <c r="M42" s="44"/>
      <c r="N42" s="39">
        <f t="shared" si="9"/>
        <v>-26153232</v>
      </c>
      <c r="O42" s="56"/>
      <c r="P42" s="8">
        <f aca="true" t="shared" si="10" ref="P42:P48">(J42-L42)/L42*100</f>
        <v>-100</v>
      </c>
    </row>
    <row r="43" spans="1:16" s="3" customFormat="1" ht="21" customHeight="1">
      <c r="A43" s="63" t="s">
        <v>40</v>
      </c>
      <c r="B43" s="10"/>
      <c r="C43" s="63"/>
      <c r="D43" s="10">
        <v>137815211</v>
      </c>
      <c r="E43" s="44"/>
      <c r="F43" s="39">
        <f t="shared" si="7"/>
        <v>-137815211</v>
      </c>
      <c r="G43" s="56"/>
      <c r="H43" s="8">
        <f t="shared" si="8"/>
        <v>-100</v>
      </c>
      <c r="I43" s="8"/>
      <c r="J43" s="7"/>
      <c r="K43" s="19"/>
      <c r="L43" s="7">
        <v>137624479</v>
      </c>
      <c r="M43" s="44"/>
      <c r="N43" s="39">
        <f t="shared" si="9"/>
        <v>-137624479</v>
      </c>
      <c r="O43" s="56"/>
      <c r="P43" s="8">
        <f t="shared" si="10"/>
        <v>-100</v>
      </c>
    </row>
    <row r="44" spans="1:16" s="3" customFormat="1" ht="21" customHeight="1">
      <c r="A44" s="38" t="s">
        <v>27</v>
      </c>
      <c r="B44" s="10">
        <f>+B26</f>
        <v>0</v>
      </c>
      <c r="C44" s="10"/>
      <c r="D44" s="10">
        <f>+D26</f>
        <v>686373</v>
      </c>
      <c r="E44" s="37"/>
      <c r="F44" s="39">
        <f t="shared" si="7"/>
        <v>-686373</v>
      </c>
      <c r="G44" s="39"/>
      <c r="H44" s="8">
        <f t="shared" si="8"/>
        <v>-100</v>
      </c>
      <c r="I44" s="8"/>
      <c r="J44" s="10">
        <f>+J26</f>
        <v>0</v>
      </c>
      <c r="K44" s="10"/>
      <c r="L44" s="10">
        <f>+L26</f>
        <v>116245</v>
      </c>
      <c r="M44" s="37"/>
      <c r="N44" s="39">
        <f t="shared" si="9"/>
        <v>-116245</v>
      </c>
      <c r="O44" s="39"/>
      <c r="P44" s="8">
        <f t="shared" si="10"/>
        <v>-100</v>
      </c>
    </row>
    <row r="45" spans="1:16" s="3" customFormat="1" ht="21" customHeight="1">
      <c r="A45" s="38" t="s">
        <v>26</v>
      </c>
      <c r="B45" s="36"/>
      <c r="C45" s="38"/>
      <c r="D45" s="36">
        <v>12941250</v>
      </c>
      <c r="E45" s="37"/>
      <c r="F45" s="39">
        <f t="shared" si="7"/>
        <v>-12941250</v>
      </c>
      <c r="G45" s="39"/>
      <c r="H45" s="8">
        <f t="shared" si="8"/>
        <v>-100</v>
      </c>
      <c r="I45" s="8"/>
      <c r="J45" s="36"/>
      <c r="K45" s="19"/>
      <c r="L45" s="36">
        <v>12777872</v>
      </c>
      <c r="M45" s="37"/>
      <c r="N45" s="39">
        <f t="shared" si="9"/>
        <v>-12777872</v>
      </c>
      <c r="O45" s="39"/>
      <c r="P45" s="8">
        <f t="shared" si="10"/>
        <v>-100</v>
      </c>
    </row>
    <row r="46" spans="1:16" s="3" customFormat="1" ht="21" customHeight="1">
      <c r="A46" s="38" t="s">
        <v>57</v>
      </c>
      <c r="B46" s="36"/>
      <c r="C46" s="38"/>
      <c r="D46" s="36">
        <v>5702331</v>
      </c>
      <c r="E46" s="37"/>
      <c r="F46" s="39">
        <f>B46-D46</f>
        <v>-5702331</v>
      </c>
      <c r="G46" s="39"/>
      <c r="H46" s="8">
        <f t="shared" si="8"/>
        <v>-100</v>
      </c>
      <c r="I46" s="8"/>
      <c r="J46" s="36"/>
      <c r="K46" s="19"/>
      <c r="L46" s="36">
        <v>5468140</v>
      </c>
      <c r="M46" s="37"/>
      <c r="N46" s="39">
        <f t="shared" si="9"/>
        <v>-5468140</v>
      </c>
      <c r="O46" s="39"/>
      <c r="P46" s="8">
        <f t="shared" si="10"/>
        <v>-100</v>
      </c>
    </row>
    <row r="47" spans="1:16" s="3" customFormat="1" ht="21" customHeight="1">
      <c r="A47" s="38" t="s">
        <v>13</v>
      </c>
      <c r="B47" s="36"/>
      <c r="C47" s="38"/>
      <c r="D47" s="36">
        <v>59458565</v>
      </c>
      <c r="E47" s="37"/>
      <c r="F47" s="39">
        <f t="shared" si="7"/>
        <v>-59458565</v>
      </c>
      <c r="G47" s="39"/>
      <c r="H47" s="8">
        <f t="shared" si="8"/>
        <v>-100</v>
      </c>
      <c r="I47" s="8"/>
      <c r="J47" s="36"/>
      <c r="K47" s="19"/>
      <c r="L47" s="36">
        <v>40453713</v>
      </c>
      <c r="M47" s="37"/>
      <c r="N47" s="39">
        <f t="shared" si="9"/>
        <v>-40453713</v>
      </c>
      <c r="O47" s="39"/>
      <c r="P47" s="8">
        <f t="shared" si="10"/>
        <v>-100</v>
      </c>
    </row>
    <row r="48" spans="1:16" s="3" customFormat="1" ht="21" customHeight="1">
      <c r="A48" s="41" t="s">
        <v>54</v>
      </c>
      <c r="B48" s="9">
        <f>SUM(B38:B47)</f>
        <v>0</v>
      </c>
      <c r="C48" s="41"/>
      <c r="D48" s="9">
        <f>SUM(D38:D47)</f>
        <v>2564984906</v>
      </c>
      <c r="E48" s="44"/>
      <c r="F48" s="39">
        <f>SUM(F38:F47)</f>
        <v>-2564984906</v>
      </c>
      <c r="G48" s="40"/>
      <c r="H48" s="8">
        <f t="shared" si="8"/>
        <v>-100</v>
      </c>
      <c r="I48" s="8"/>
      <c r="J48" s="9">
        <f>SUM(J38:J47)</f>
        <v>0</v>
      </c>
      <c r="K48" s="19"/>
      <c r="L48" s="9">
        <f>SUM(L38:L47)</f>
        <v>2474457658</v>
      </c>
      <c r="M48" s="44"/>
      <c r="N48" s="39">
        <f>SUM(N38:N47)</f>
        <v>-2474457658</v>
      </c>
      <c r="O48" s="40"/>
      <c r="P48" s="8">
        <f t="shared" si="10"/>
        <v>-100</v>
      </c>
    </row>
    <row r="49" spans="1:16" s="3" customFormat="1" ht="21" customHeight="1">
      <c r="A49" s="41"/>
      <c r="B49" s="44"/>
      <c r="C49" s="41"/>
      <c r="D49" s="44"/>
      <c r="E49" s="44"/>
      <c r="F49" s="44"/>
      <c r="G49" s="44"/>
      <c r="H49" s="8"/>
      <c r="I49" s="8"/>
      <c r="J49" s="19"/>
      <c r="K49" s="19"/>
      <c r="L49" s="19"/>
      <c r="M49" s="44"/>
      <c r="N49" s="44"/>
      <c r="O49" s="44"/>
      <c r="P49" s="8"/>
    </row>
    <row r="50" spans="1:16" s="3" customFormat="1" ht="21" customHeight="1">
      <c r="A50" s="34" t="s">
        <v>60</v>
      </c>
      <c r="B50" s="37">
        <f>B47*20/100</f>
        <v>0</v>
      </c>
      <c r="C50" s="34"/>
      <c r="D50" s="37">
        <f>D47*20/100</f>
        <v>11891713</v>
      </c>
      <c r="E50" s="70"/>
      <c r="F50" s="37"/>
      <c r="G50" s="37"/>
      <c r="H50" s="8"/>
      <c r="I50" s="8"/>
      <c r="J50" s="37">
        <f>J47*20/100</f>
        <v>0</v>
      </c>
      <c r="K50" s="19"/>
      <c r="L50" s="37">
        <f>L47*20/100</f>
        <v>8090742.6</v>
      </c>
      <c r="M50" s="37"/>
      <c r="N50" s="37"/>
      <c r="O50" s="37"/>
      <c r="P50" s="8"/>
    </row>
    <row r="51" spans="1:16" s="3" customFormat="1" ht="21" customHeight="1">
      <c r="A51" s="34"/>
      <c r="B51" s="37"/>
      <c r="C51" s="34"/>
      <c r="D51" s="37"/>
      <c r="E51" s="70"/>
      <c r="F51" s="37"/>
      <c r="G51" s="37"/>
      <c r="H51" s="8"/>
      <c r="I51" s="8"/>
      <c r="J51" s="19"/>
      <c r="K51" s="19"/>
      <c r="L51" s="19"/>
      <c r="M51" s="37"/>
      <c r="N51" s="37"/>
      <c r="O51" s="37"/>
      <c r="P51" s="8"/>
    </row>
    <row r="52" spans="1:16" s="3" customFormat="1" ht="21" customHeight="1">
      <c r="A52" s="34"/>
      <c r="B52" s="37"/>
      <c r="C52" s="34"/>
      <c r="D52" s="37"/>
      <c r="E52" s="70"/>
      <c r="F52" s="37"/>
      <c r="G52" s="37"/>
      <c r="H52" s="8"/>
      <c r="I52" s="8"/>
      <c r="J52" s="19"/>
      <c r="K52" s="19"/>
      <c r="L52" s="19"/>
      <c r="M52" s="37"/>
      <c r="N52" s="37"/>
      <c r="O52" s="37"/>
      <c r="P52" s="8"/>
    </row>
    <row r="53" spans="1:16" s="3" customFormat="1" ht="21" customHeight="1">
      <c r="A53" s="34"/>
      <c r="B53" s="37"/>
      <c r="C53" s="34"/>
      <c r="D53" s="37"/>
      <c r="E53" s="70"/>
      <c r="F53" s="37"/>
      <c r="G53" s="37"/>
      <c r="H53" s="8"/>
      <c r="I53" s="8"/>
      <c r="J53" s="19"/>
      <c r="K53" s="19"/>
      <c r="L53" s="19"/>
      <c r="M53" s="37"/>
      <c r="N53" s="37"/>
      <c r="O53" s="37"/>
      <c r="P53" s="8"/>
    </row>
    <row r="54" spans="1:16" s="3" customFormat="1" ht="21" customHeight="1">
      <c r="A54" s="38" t="s">
        <v>41</v>
      </c>
      <c r="B54" s="57"/>
      <c r="C54" s="38"/>
      <c r="D54" s="57"/>
      <c r="E54" s="58"/>
      <c r="F54" s="57"/>
      <c r="G54" s="57"/>
      <c r="H54" s="8"/>
      <c r="I54" s="8"/>
      <c r="J54" s="19"/>
      <c r="K54" s="19"/>
      <c r="L54" s="19"/>
      <c r="M54" s="58"/>
      <c r="N54" s="57"/>
      <c r="O54" s="57"/>
      <c r="P54" s="8"/>
    </row>
    <row r="55" spans="1:16" s="3" customFormat="1" ht="21" customHeight="1">
      <c r="A55" s="55" t="s">
        <v>14</v>
      </c>
      <c r="B55" s="57"/>
      <c r="C55" s="55"/>
      <c r="D55" s="57"/>
      <c r="E55" s="58"/>
      <c r="F55" s="57"/>
      <c r="G55" s="57"/>
      <c r="H55" s="8"/>
      <c r="I55" s="8"/>
      <c r="J55" s="19"/>
      <c r="K55" s="19"/>
      <c r="L55" s="19"/>
      <c r="M55" s="58"/>
      <c r="N55" s="57"/>
      <c r="O55" s="57"/>
      <c r="P55" s="8"/>
    </row>
    <row r="56" spans="1:16" s="3" customFormat="1" ht="21" customHeight="1">
      <c r="A56" s="41" t="s">
        <v>15</v>
      </c>
      <c r="B56" s="57"/>
      <c r="C56" s="41"/>
      <c r="D56" s="57"/>
      <c r="E56" s="58"/>
      <c r="F56" s="57"/>
      <c r="G56" s="57"/>
      <c r="H56" s="8"/>
      <c r="I56" s="8"/>
      <c r="J56" s="19"/>
      <c r="K56" s="19"/>
      <c r="L56" s="19"/>
      <c r="M56" s="58"/>
      <c r="N56" s="57"/>
      <c r="O56" s="57"/>
      <c r="P56" s="8"/>
    </row>
    <row r="57" spans="1:16" s="3" customFormat="1" ht="21" customHeight="1" thickBot="1">
      <c r="A57" s="59" t="s">
        <v>23</v>
      </c>
      <c r="B57" s="60">
        <v>16550</v>
      </c>
      <c r="C57" s="59"/>
      <c r="D57" s="60">
        <v>16550</v>
      </c>
      <c r="E57" s="58"/>
      <c r="F57" s="13">
        <f>B57-D57</f>
        <v>0</v>
      </c>
      <c r="G57" s="13"/>
      <c r="H57" s="13">
        <f aca="true" t="shared" si="11" ref="H57:H62">(B57-D57)/D57*100</f>
        <v>0</v>
      </c>
      <c r="I57" s="13"/>
      <c r="J57" s="60">
        <v>16550</v>
      </c>
      <c r="K57" s="19"/>
      <c r="L57" s="60">
        <v>16550</v>
      </c>
      <c r="M57" s="58"/>
      <c r="N57" s="13">
        <f aca="true" t="shared" si="12" ref="N57:N62">J57-L57</f>
        <v>0</v>
      </c>
      <c r="O57" s="13"/>
      <c r="P57" s="13">
        <f aca="true" t="shared" si="13" ref="P57:P62">(J57-L57)/L57*100</f>
        <v>0</v>
      </c>
    </row>
    <row r="58" spans="1:16" s="3" customFormat="1" ht="21" customHeight="1" thickBot="1" thickTop="1">
      <c r="A58" s="59" t="s">
        <v>22</v>
      </c>
      <c r="B58" s="60">
        <v>39983450</v>
      </c>
      <c r="C58" s="59"/>
      <c r="D58" s="60">
        <v>39983450</v>
      </c>
      <c r="E58" s="58"/>
      <c r="F58" s="13">
        <f>B58-D58</f>
        <v>0</v>
      </c>
      <c r="G58" s="13"/>
      <c r="H58" s="13">
        <f t="shared" si="11"/>
        <v>0</v>
      </c>
      <c r="I58" s="13"/>
      <c r="J58" s="60">
        <v>39983450</v>
      </c>
      <c r="K58" s="19"/>
      <c r="L58" s="60">
        <v>39983450</v>
      </c>
      <c r="M58" s="58"/>
      <c r="N58" s="13">
        <f t="shared" si="12"/>
        <v>0</v>
      </c>
      <c r="O58" s="13"/>
      <c r="P58" s="13">
        <f t="shared" si="13"/>
        <v>0</v>
      </c>
    </row>
    <row r="59" spans="1:16" s="3" customFormat="1" ht="21" customHeight="1" thickTop="1">
      <c r="A59" s="61" t="s">
        <v>16</v>
      </c>
      <c r="B59" s="62"/>
      <c r="C59" s="61"/>
      <c r="D59" s="62"/>
      <c r="E59" s="58"/>
      <c r="F59" s="13"/>
      <c r="G59" s="13"/>
      <c r="H59" s="13"/>
      <c r="I59" s="13"/>
      <c r="J59" s="20"/>
      <c r="K59" s="20"/>
      <c r="L59" s="20"/>
      <c r="M59" s="58"/>
      <c r="N59" s="13"/>
      <c r="O59" s="13"/>
      <c r="P59" s="13"/>
    </row>
    <row r="60" spans="1:16" s="3" customFormat="1" ht="21" customHeight="1">
      <c r="A60" s="59" t="s">
        <v>62</v>
      </c>
      <c r="B60" s="58">
        <v>19088429</v>
      </c>
      <c r="C60" s="59"/>
      <c r="D60" s="58">
        <v>19088429</v>
      </c>
      <c r="E60" s="58"/>
      <c r="F60" s="13">
        <f>B60-D60</f>
        <v>0</v>
      </c>
      <c r="G60" s="13"/>
      <c r="H60" s="13">
        <f t="shared" si="11"/>
        <v>0</v>
      </c>
      <c r="I60" s="13"/>
      <c r="J60" s="58">
        <v>19088429</v>
      </c>
      <c r="K60" s="19"/>
      <c r="L60" s="58">
        <v>19088429</v>
      </c>
      <c r="M60" s="58"/>
      <c r="N60" s="13">
        <f t="shared" si="12"/>
        <v>0</v>
      </c>
      <c r="O60" s="13"/>
      <c r="P60" s="13">
        <f t="shared" si="13"/>
        <v>0</v>
      </c>
    </row>
    <row r="61" spans="1:16" s="3" customFormat="1" ht="21" customHeight="1">
      <c r="A61" s="63" t="s">
        <v>17</v>
      </c>
      <c r="B61" s="57">
        <v>56346232</v>
      </c>
      <c r="C61" s="63"/>
      <c r="D61" s="57">
        <v>56346232</v>
      </c>
      <c r="E61" s="58"/>
      <c r="F61" s="13">
        <f>B61-D61</f>
        <v>0</v>
      </c>
      <c r="G61" s="13"/>
      <c r="H61" s="13">
        <f t="shared" si="11"/>
        <v>0</v>
      </c>
      <c r="I61" s="13"/>
      <c r="J61" s="57">
        <v>56346232</v>
      </c>
      <c r="K61" s="19"/>
      <c r="L61" s="57">
        <v>56346232</v>
      </c>
      <c r="M61" s="58"/>
      <c r="N61" s="13">
        <f t="shared" si="12"/>
        <v>0</v>
      </c>
      <c r="O61" s="13"/>
      <c r="P61" s="13">
        <f t="shared" si="13"/>
        <v>0</v>
      </c>
    </row>
    <row r="62" spans="1:16" s="3" customFormat="1" ht="21" customHeight="1">
      <c r="A62" s="63" t="s">
        <v>43</v>
      </c>
      <c r="B62" s="57"/>
      <c r="C62" s="63"/>
      <c r="D62" s="57">
        <v>55239381</v>
      </c>
      <c r="E62" s="58"/>
      <c r="F62" s="39">
        <f>B62-D62</f>
        <v>-55239381</v>
      </c>
      <c r="G62" s="39"/>
      <c r="H62" s="8">
        <f t="shared" si="11"/>
        <v>-100</v>
      </c>
      <c r="I62" s="8"/>
      <c r="J62" s="57"/>
      <c r="K62" s="20"/>
      <c r="L62" s="57">
        <v>56354551</v>
      </c>
      <c r="M62" s="44"/>
      <c r="N62" s="39">
        <f t="shared" si="12"/>
        <v>-56354551</v>
      </c>
      <c r="O62" s="56"/>
      <c r="P62" s="8">
        <f t="shared" si="13"/>
        <v>-100</v>
      </c>
    </row>
    <row r="63" spans="1:13" s="3" customFormat="1" ht="21" customHeight="1">
      <c r="A63" s="38" t="s">
        <v>18</v>
      </c>
      <c r="B63" s="57"/>
      <c r="C63" s="38"/>
      <c r="D63" s="57"/>
      <c r="E63" s="58"/>
      <c r="F63" s="39"/>
      <c r="G63" s="57"/>
      <c r="H63" s="8"/>
      <c r="I63" s="8"/>
      <c r="J63" s="19"/>
      <c r="K63" s="19"/>
      <c r="L63" s="19"/>
      <c r="M63" s="18"/>
    </row>
    <row r="64" spans="1:13" s="3" customFormat="1" ht="21" customHeight="1">
      <c r="A64" s="41" t="s">
        <v>19</v>
      </c>
      <c r="B64" s="57"/>
      <c r="C64" s="41"/>
      <c r="D64" s="57"/>
      <c r="E64" s="58"/>
      <c r="F64" s="39"/>
      <c r="G64" s="57"/>
      <c r="H64" s="8"/>
      <c r="I64" s="8"/>
      <c r="J64" s="21"/>
      <c r="K64" s="21"/>
      <c r="L64" s="21"/>
      <c r="M64" s="18"/>
    </row>
    <row r="65" spans="1:16" s="3" customFormat="1" ht="21" customHeight="1">
      <c r="A65" s="59" t="s">
        <v>44</v>
      </c>
      <c r="B65" s="56">
        <v>21000000</v>
      </c>
      <c r="C65" s="42"/>
      <c r="D65" s="56">
        <v>21000000</v>
      </c>
      <c r="E65" s="44"/>
      <c r="F65" s="13">
        <f aca="true" t="shared" si="14" ref="F65:F71">B65-D65</f>
        <v>0</v>
      </c>
      <c r="G65" s="13"/>
      <c r="H65" s="13">
        <f>(B65-D65)/D65*100</f>
        <v>0</v>
      </c>
      <c r="I65" s="8"/>
      <c r="J65" s="56">
        <v>21000000</v>
      </c>
      <c r="K65" s="19"/>
      <c r="L65" s="56">
        <v>21000000</v>
      </c>
      <c r="M65" s="44"/>
      <c r="N65" s="13">
        <f aca="true" t="shared" si="15" ref="N65:N71">J65-L65</f>
        <v>0</v>
      </c>
      <c r="O65" s="13"/>
      <c r="P65" s="13">
        <f>(J65-L65)/L65*100</f>
        <v>0</v>
      </c>
    </row>
    <row r="66" spans="1:16" s="3" customFormat="1" ht="21" customHeight="1">
      <c r="A66" s="59" t="s">
        <v>28</v>
      </c>
      <c r="B66" s="56">
        <v>91500000</v>
      </c>
      <c r="C66" s="42"/>
      <c r="D66" s="56">
        <v>91500000</v>
      </c>
      <c r="E66" s="44"/>
      <c r="F66" s="13">
        <f t="shared" si="14"/>
        <v>0</v>
      </c>
      <c r="G66" s="13"/>
      <c r="H66" s="13">
        <f aca="true" t="shared" si="16" ref="H66:H71">(B66-D66)/D66*100</f>
        <v>0</v>
      </c>
      <c r="I66" s="13"/>
      <c r="J66" s="56">
        <v>91500000</v>
      </c>
      <c r="K66" s="19"/>
      <c r="L66" s="56">
        <v>91500000</v>
      </c>
      <c r="M66" s="44"/>
      <c r="N66" s="13">
        <f t="shared" si="15"/>
        <v>0</v>
      </c>
      <c r="O66" s="13"/>
      <c r="P66" s="13">
        <f>(J66-L66)/L66*100</f>
        <v>0</v>
      </c>
    </row>
    <row r="67" spans="1:16" s="3" customFormat="1" ht="21" customHeight="1">
      <c r="A67" s="41" t="s">
        <v>20</v>
      </c>
      <c r="B67" s="64"/>
      <c r="C67" s="41"/>
      <c r="D67" s="64">
        <v>135841529</v>
      </c>
      <c r="E67" s="58"/>
      <c r="F67" s="13">
        <f t="shared" si="14"/>
        <v>-135841529</v>
      </c>
      <c r="G67" s="40"/>
      <c r="H67" s="8">
        <f t="shared" si="16"/>
        <v>-100</v>
      </c>
      <c r="I67" s="8"/>
      <c r="J67" s="64"/>
      <c r="K67" s="19"/>
      <c r="L67" s="64">
        <v>120052213</v>
      </c>
      <c r="M67" s="58"/>
      <c r="N67" s="39">
        <f t="shared" si="15"/>
        <v>-120052213</v>
      </c>
      <c r="O67" s="39"/>
      <c r="P67" s="8">
        <f>(J67-L67)/L67*100</f>
        <v>-100</v>
      </c>
    </row>
    <row r="68" spans="1:16" s="3" customFormat="1" ht="21" customHeight="1">
      <c r="A68" s="41" t="s">
        <v>48</v>
      </c>
      <c r="B68" s="57">
        <f>SUM(B60:B67)</f>
        <v>187934661</v>
      </c>
      <c r="C68" s="41"/>
      <c r="D68" s="57">
        <f>SUM(D60:D67)</f>
        <v>379015571</v>
      </c>
      <c r="E68" s="58"/>
      <c r="F68" s="13">
        <f t="shared" si="14"/>
        <v>-191080910</v>
      </c>
      <c r="G68" s="39"/>
      <c r="H68" s="8">
        <f t="shared" si="16"/>
        <v>-50.415055375125995</v>
      </c>
      <c r="I68" s="8"/>
      <c r="J68" s="57">
        <f>SUM(J60:J67)</f>
        <v>187934661</v>
      </c>
      <c r="K68" s="19"/>
      <c r="L68" s="57">
        <f>SUM(L60:L67)</f>
        <v>364341425</v>
      </c>
      <c r="M68" s="58"/>
      <c r="N68" s="39">
        <f t="shared" si="15"/>
        <v>-176406764</v>
      </c>
      <c r="O68" s="39"/>
      <c r="P68" s="8">
        <f>(J68-L68)/L68*100</f>
        <v>-48.41798156770123</v>
      </c>
    </row>
    <row r="69" spans="1:16" s="3" customFormat="1" ht="21" customHeight="1">
      <c r="A69" s="38" t="s">
        <v>45</v>
      </c>
      <c r="B69" s="43"/>
      <c r="C69" s="38"/>
      <c r="D69" s="43">
        <v>229312</v>
      </c>
      <c r="E69" s="58"/>
      <c r="F69" s="39">
        <f t="shared" si="14"/>
        <v>-229312</v>
      </c>
      <c r="G69" s="40"/>
      <c r="H69" s="8">
        <f t="shared" si="16"/>
        <v>-100</v>
      </c>
      <c r="I69" s="8"/>
      <c r="J69" s="43">
        <v>0</v>
      </c>
      <c r="K69" s="19"/>
      <c r="L69" s="43">
        <v>0</v>
      </c>
      <c r="M69" s="44"/>
      <c r="N69" s="13">
        <f t="shared" si="15"/>
        <v>0</v>
      </c>
      <c r="O69" s="56"/>
      <c r="P69" s="69">
        <v>0</v>
      </c>
    </row>
    <row r="70" spans="1:16" s="3" customFormat="1" ht="21" customHeight="1">
      <c r="A70" s="41" t="s">
        <v>46</v>
      </c>
      <c r="B70" s="57">
        <f>SUM(B68:B69)</f>
        <v>187934661</v>
      </c>
      <c r="C70" s="41"/>
      <c r="D70" s="57">
        <f>SUM(D68:D69)</f>
        <v>379244883</v>
      </c>
      <c r="E70" s="58"/>
      <c r="F70" s="13">
        <f t="shared" si="14"/>
        <v>-191310222</v>
      </c>
      <c r="G70" s="40"/>
      <c r="H70" s="8">
        <f t="shared" si="16"/>
        <v>-50.44503711866825</v>
      </c>
      <c r="I70" s="8"/>
      <c r="J70" s="57">
        <f>SUM(J68:J69)</f>
        <v>187934661</v>
      </c>
      <c r="K70" s="19"/>
      <c r="L70" s="57">
        <f>SUM(L68:L69)</f>
        <v>364341425</v>
      </c>
      <c r="M70" s="58"/>
      <c r="N70" s="39">
        <f t="shared" si="15"/>
        <v>-176406764</v>
      </c>
      <c r="O70" s="39"/>
      <c r="P70" s="8">
        <f>(J70-L70)/L70*100</f>
        <v>-48.41798156770123</v>
      </c>
    </row>
    <row r="71" spans="1:16" s="3" customFormat="1" ht="21" customHeight="1" thickBot="1">
      <c r="A71" s="52" t="s">
        <v>47</v>
      </c>
      <c r="B71" s="14">
        <f>+B70+B48</f>
        <v>187934661</v>
      </c>
      <c r="C71" s="52"/>
      <c r="D71" s="14">
        <f>+D70+D48</f>
        <v>2944229789</v>
      </c>
      <c r="E71" s="58"/>
      <c r="F71" s="39">
        <f t="shared" si="14"/>
        <v>-2756295128</v>
      </c>
      <c r="G71" s="40"/>
      <c r="H71" s="8">
        <f t="shared" si="16"/>
        <v>-93.6168480564205</v>
      </c>
      <c r="I71" s="8"/>
      <c r="J71" s="14">
        <f>J48+J70</f>
        <v>187934661</v>
      </c>
      <c r="K71" s="19"/>
      <c r="L71" s="14">
        <f>L48+L70</f>
        <v>2838799083</v>
      </c>
      <c r="M71" s="58"/>
      <c r="N71" s="39">
        <f t="shared" si="15"/>
        <v>-2650864422</v>
      </c>
      <c r="O71" s="39"/>
      <c r="P71" s="8">
        <f>(J71-L71)/L71*100</f>
        <v>-93.37978294675953</v>
      </c>
    </row>
    <row r="72" spans="1:16" s="3" customFormat="1" ht="21" customHeight="1" thickTop="1">
      <c r="A72" s="38"/>
      <c r="B72" s="57"/>
      <c r="C72" s="38"/>
      <c r="D72" s="57">
        <f>+D71-D33</f>
        <v>0</v>
      </c>
      <c r="E72" s="58"/>
      <c r="F72" s="57"/>
      <c r="G72" s="57"/>
      <c r="H72" s="8"/>
      <c r="I72" s="8"/>
      <c r="J72" s="19"/>
      <c r="K72" s="19"/>
      <c r="L72" s="19"/>
      <c r="M72" s="58"/>
      <c r="N72" s="57"/>
      <c r="O72" s="57"/>
      <c r="P72" s="8"/>
    </row>
    <row r="73" spans="1:16" s="28" customFormat="1" ht="21" customHeight="1">
      <c r="A73" s="1" t="s">
        <v>61</v>
      </c>
      <c r="B73" s="24">
        <f>B33-B71</f>
        <v>-187934661</v>
      </c>
      <c r="C73" s="1"/>
      <c r="D73" s="24">
        <f>D33-D71</f>
        <v>0</v>
      </c>
      <c r="E73" s="25"/>
      <c r="F73" s="24">
        <f>F33-F71</f>
        <v>-187934661</v>
      </c>
      <c r="G73" s="24"/>
      <c r="H73" s="8"/>
      <c r="I73" s="8"/>
      <c r="J73" s="24">
        <f>J33-J71</f>
        <v>-187934661</v>
      </c>
      <c r="K73" s="19"/>
      <c r="L73" s="24">
        <f>L33-L71</f>
        <v>0</v>
      </c>
      <c r="M73" s="25"/>
      <c r="N73" s="24">
        <f>N33-N71</f>
        <v>-187934661</v>
      </c>
      <c r="O73" s="24"/>
      <c r="P73" s="8"/>
    </row>
    <row r="74" spans="1:16" s="28" customFormat="1" ht="21" customHeight="1">
      <c r="A74" s="1"/>
      <c r="B74" s="1"/>
      <c r="C74" s="1"/>
      <c r="D74" s="24"/>
      <c r="E74" s="25"/>
      <c r="F74" s="24"/>
      <c r="G74" s="24"/>
      <c r="H74" s="1"/>
      <c r="I74" s="1"/>
      <c r="J74" s="22"/>
      <c r="K74" s="22"/>
      <c r="L74" s="24"/>
      <c r="M74" s="25"/>
      <c r="N74" s="24"/>
      <c r="O74" s="24"/>
      <c r="P74" s="1"/>
    </row>
    <row r="75" spans="1:16" s="28" customFormat="1" ht="21" customHeight="1">
      <c r="A75" s="1"/>
      <c r="B75" s="1"/>
      <c r="C75" s="1"/>
      <c r="D75" s="24"/>
      <c r="E75" s="25"/>
      <c r="F75" s="24"/>
      <c r="G75" s="24"/>
      <c r="H75" s="1"/>
      <c r="I75" s="1"/>
      <c r="J75" s="22"/>
      <c r="K75" s="22"/>
      <c r="L75" s="24"/>
      <c r="M75" s="25"/>
      <c r="N75" s="24"/>
      <c r="O75" s="24"/>
      <c r="P75" s="1"/>
    </row>
  </sheetData>
  <sheetProtection/>
  <mergeCells count="5">
    <mergeCell ref="A2:P2"/>
    <mergeCell ref="A3:P3"/>
    <mergeCell ref="B7:I7"/>
    <mergeCell ref="J7:P7"/>
    <mergeCell ref="D6:F6"/>
  </mergeCells>
  <printOptions horizontalCentered="1"/>
  <pageMargins left="0" right="0" top="0.984251968503937" bottom="0.2755905511811024" header="0.2755905511811024" footer="0.11811023622047245"/>
  <pageSetup cellComments="asDisplayed" horizontalDpi="600" verticalDpi="600" orientation="portrait" paperSize="9" scale="70" r:id="rId2"/>
  <headerFooter alignWithMargins="0">
    <oddHeader>&amp;R&amp;"Angsana New,Regular"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8"/>
  <sheetViews>
    <sheetView tabSelected="1" zoomScale="110" zoomScaleNormal="11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40625" defaultRowHeight="21" customHeight="1"/>
  <cols>
    <col min="1" max="1" width="47.57421875" style="1" customWidth="1"/>
    <col min="2" max="2" width="14.421875" style="1" customWidth="1"/>
    <col min="3" max="3" width="0.85546875" style="1" customWidth="1"/>
    <col min="4" max="4" width="14.421875" style="24" customWidth="1"/>
    <col min="5" max="5" width="1.28515625" style="1" customWidth="1"/>
    <col min="6" max="6" width="14.421875" style="22" customWidth="1"/>
    <col min="7" max="7" width="0.85546875" style="22" customWidth="1"/>
    <col min="8" max="8" width="14.421875" style="24" customWidth="1"/>
    <col min="9" max="9" width="9.140625" style="1" customWidth="1"/>
    <col min="10" max="10" width="14.28125" style="1" bestFit="1" customWidth="1"/>
    <col min="11" max="16384" width="9.140625" style="1" customWidth="1"/>
  </cols>
  <sheetData>
    <row r="1" spans="5:7" ht="21" customHeight="1">
      <c r="E1" s="26"/>
      <c r="F1" s="76"/>
      <c r="G1" s="27"/>
    </row>
    <row r="2" spans="1:8" s="3" customFormat="1" ht="21" customHeight="1">
      <c r="A2" s="106" t="s">
        <v>0</v>
      </c>
      <c r="B2" s="106"/>
      <c r="C2" s="106"/>
      <c r="D2" s="106"/>
      <c r="E2" s="106"/>
      <c r="F2" s="106"/>
      <c r="G2" s="106"/>
      <c r="H2" s="106"/>
    </row>
    <row r="3" spans="1:8" s="3" customFormat="1" ht="21" customHeight="1">
      <c r="A3" s="106" t="s">
        <v>31</v>
      </c>
      <c r="B3" s="106"/>
      <c r="C3" s="106"/>
      <c r="D3" s="106"/>
      <c r="E3" s="106"/>
      <c r="F3" s="106"/>
      <c r="G3" s="106"/>
      <c r="H3" s="106"/>
    </row>
    <row r="4" spans="1:8" s="3" customFormat="1" ht="21" customHeight="1">
      <c r="A4" s="29" t="s">
        <v>70</v>
      </c>
      <c r="B4" s="29"/>
      <c r="C4" s="29"/>
      <c r="D4" s="29"/>
      <c r="E4" s="29"/>
      <c r="F4" s="30"/>
      <c r="G4" s="30"/>
      <c r="H4" s="29"/>
    </row>
    <row r="5" spans="1:8" s="3" customFormat="1" ht="21" customHeight="1">
      <c r="A5" s="29" t="s">
        <v>55</v>
      </c>
      <c r="B5" s="29"/>
      <c r="C5" s="29"/>
      <c r="D5" s="29"/>
      <c r="E5" s="29"/>
      <c r="F5" s="30"/>
      <c r="G5" s="30"/>
      <c r="H5" s="29"/>
    </row>
    <row r="6" spans="1:8" s="3" customFormat="1" ht="21" customHeight="1">
      <c r="A6" s="4"/>
      <c r="B6" s="2"/>
      <c r="C6" s="4"/>
      <c r="D6" s="17"/>
      <c r="E6" s="5"/>
      <c r="F6" s="17"/>
      <c r="G6" s="17"/>
      <c r="H6" s="6" t="s">
        <v>24</v>
      </c>
    </row>
    <row r="7" spans="1:8" s="3" customFormat="1" ht="21" customHeight="1">
      <c r="A7" s="5"/>
      <c r="B7" s="107" t="s">
        <v>1</v>
      </c>
      <c r="C7" s="107"/>
      <c r="D7" s="107"/>
      <c r="E7" s="107"/>
      <c r="F7" s="107" t="s">
        <v>49</v>
      </c>
      <c r="G7" s="107"/>
      <c r="H7" s="107"/>
    </row>
    <row r="8" spans="2:8" s="3" customFormat="1" ht="21" customHeight="1">
      <c r="B8" s="66" t="s">
        <v>72</v>
      </c>
      <c r="D8" s="66" t="s">
        <v>71</v>
      </c>
      <c r="E8" s="32"/>
      <c r="F8" s="66" t="s">
        <v>72</v>
      </c>
      <c r="H8" s="66" t="s">
        <v>71</v>
      </c>
    </row>
    <row r="9" spans="1:8" s="3" customFormat="1" ht="21" customHeight="1">
      <c r="A9" s="2" t="s">
        <v>3</v>
      </c>
      <c r="B9" s="2"/>
      <c r="C9" s="2"/>
      <c r="D9" s="2"/>
      <c r="F9" s="18"/>
      <c r="G9" s="18"/>
      <c r="H9" s="18"/>
    </row>
    <row r="10" spans="1:8" s="3" customFormat="1" ht="21" customHeight="1">
      <c r="A10" s="38" t="s">
        <v>4</v>
      </c>
      <c r="B10" s="39">
        <v>72794840</v>
      </c>
      <c r="C10" s="38"/>
      <c r="D10" s="39">
        <v>58090112</v>
      </c>
      <c r="E10" s="8"/>
      <c r="F10" s="39">
        <v>72754322</v>
      </c>
      <c r="G10" s="19"/>
      <c r="H10" s="39">
        <v>58012561</v>
      </c>
    </row>
    <row r="11" spans="1:8" s="3" customFormat="1" ht="21" customHeight="1">
      <c r="A11" s="38" t="s">
        <v>32</v>
      </c>
      <c r="B11" s="39">
        <v>505155836</v>
      </c>
      <c r="C11" s="38"/>
      <c r="D11" s="39">
        <v>472349351</v>
      </c>
      <c r="E11" s="8"/>
      <c r="F11" s="39">
        <v>478995413</v>
      </c>
      <c r="G11" s="19"/>
      <c r="H11" s="39">
        <v>442584108</v>
      </c>
    </row>
    <row r="12" spans="1:8" s="3" customFormat="1" ht="21" customHeight="1">
      <c r="A12" s="38" t="s">
        <v>126</v>
      </c>
      <c r="B12" s="39">
        <v>71634419</v>
      </c>
      <c r="C12" s="38"/>
      <c r="D12" s="77">
        <v>0</v>
      </c>
      <c r="E12" s="8"/>
      <c r="F12" s="39">
        <v>67820952</v>
      </c>
      <c r="G12" s="19"/>
      <c r="H12" s="77">
        <v>0</v>
      </c>
    </row>
    <row r="13" spans="1:8" s="3" customFormat="1" ht="21" customHeight="1">
      <c r="A13" s="38" t="s">
        <v>75</v>
      </c>
      <c r="B13" s="39">
        <v>59124666</v>
      </c>
      <c r="C13" s="38"/>
      <c r="D13" s="39">
        <v>49807012</v>
      </c>
      <c r="E13" s="8"/>
      <c r="F13" s="39">
        <v>58976819</v>
      </c>
      <c r="G13" s="19"/>
      <c r="H13" s="39">
        <v>49687316</v>
      </c>
    </row>
    <row r="14" spans="1:8" s="3" customFormat="1" ht="21" customHeight="1">
      <c r="A14" s="38" t="s">
        <v>34</v>
      </c>
      <c r="B14" s="45">
        <v>615787980</v>
      </c>
      <c r="C14" s="38"/>
      <c r="D14" s="45">
        <v>647696626</v>
      </c>
      <c r="E14" s="8"/>
      <c r="F14" s="45">
        <v>575231385</v>
      </c>
      <c r="G14" s="19"/>
      <c r="H14" s="45">
        <v>610535400</v>
      </c>
    </row>
    <row r="15" spans="1:8" s="3" customFormat="1" ht="21" customHeight="1">
      <c r="A15" s="38" t="s">
        <v>5</v>
      </c>
      <c r="B15" s="39">
        <v>1750424</v>
      </c>
      <c r="C15" s="38"/>
      <c r="D15" s="39">
        <v>1737450</v>
      </c>
      <c r="E15" s="8"/>
      <c r="F15" s="45">
        <v>38414900</v>
      </c>
      <c r="G15" s="19"/>
      <c r="H15" s="45">
        <v>38414900</v>
      </c>
    </row>
    <row r="16" spans="1:8" s="3" customFormat="1" ht="21" customHeight="1">
      <c r="A16" s="38" t="s">
        <v>35</v>
      </c>
      <c r="B16" s="39">
        <v>1955202281</v>
      </c>
      <c r="C16" s="38"/>
      <c r="D16" s="56">
        <v>1891046281</v>
      </c>
      <c r="E16" s="8"/>
      <c r="F16" s="39">
        <v>1901024153</v>
      </c>
      <c r="G16" s="38"/>
      <c r="H16" s="56">
        <v>1836721735</v>
      </c>
    </row>
    <row r="17" spans="1:8" s="3" customFormat="1" ht="21" customHeight="1">
      <c r="A17" s="38" t="s">
        <v>8</v>
      </c>
      <c r="B17" s="77">
        <v>0</v>
      </c>
      <c r="C17" s="38"/>
      <c r="D17" s="56">
        <v>1626872</v>
      </c>
      <c r="E17" s="8"/>
      <c r="F17" s="77">
        <v>0</v>
      </c>
      <c r="G17" s="38"/>
      <c r="H17" s="56">
        <v>103722</v>
      </c>
    </row>
    <row r="18" spans="1:8" s="3" customFormat="1" ht="21" customHeight="1">
      <c r="A18" s="38" t="s">
        <v>7</v>
      </c>
      <c r="B18" s="50">
        <v>9503474</v>
      </c>
      <c r="C18" s="38"/>
      <c r="D18" s="50">
        <v>9362849</v>
      </c>
      <c r="E18" s="8"/>
      <c r="F18" s="50">
        <v>8515183</v>
      </c>
      <c r="G18" s="19"/>
      <c r="H18" s="50">
        <v>8368141</v>
      </c>
    </row>
    <row r="19" spans="1:8" s="3" customFormat="1" ht="21" customHeight="1">
      <c r="A19" s="38" t="s">
        <v>9</v>
      </c>
      <c r="B19" s="50">
        <v>45428666</v>
      </c>
      <c r="C19" s="38"/>
      <c r="D19" s="50">
        <v>40753955</v>
      </c>
      <c r="E19" s="8"/>
      <c r="F19" s="50">
        <v>43630367</v>
      </c>
      <c r="G19" s="19"/>
      <c r="H19" s="50">
        <v>39504853</v>
      </c>
    </row>
    <row r="20" spans="1:8" s="3" customFormat="1" ht="21" customHeight="1">
      <c r="A20" s="38" t="s">
        <v>38</v>
      </c>
      <c r="B20" s="50">
        <v>1719866</v>
      </c>
      <c r="C20" s="38"/>
      <c r="D20" s="50">
        <v>1760117</v>
      </c>
      <c r="E20" s="8"/>
      <c r="F20" s="50">
        <v>1626709</v>
      </c>
      <c r="G20" s="19"/>
      <c r="H20" s="50">
        <v>1673358</v>
      </c>
    </row>
    <row r="21" spans="1:10" s="3" customFormat="1" ht="21" customHeight="1">
      <c r="A21" s="38" t="s">
        <v>77</v>
      </c>
      <c r="B21" s="50">
        <v>9218933</v>
      </c>
      <c r="C21" s="38"/>
      <c r="D21" s="50">
        <v>4542443</v>
      </c>
      <c r="E21" s="8"/>
      <c r="F21" s="50">
        <v>7971337</v>
      </c>
      <c r="G21" s="19"/>
      <c r="H21" s="50">
        <v>3360374</v>
      </c>
      <c r="J21" s="75"/>
    </row>
    <row r="22" spans="1:8" s="3" customFormat="1" ht="21" customHeight="1">
      <c r="A22" s="38" t="s">
        <v>66</v>
      </c>
      <c r="B22" s="50">
        <v>28170432</v>
      </c>
      <c r="C22" s="38"/>
      <c r="D22" s="50">
        <v>17506277</v>
      </c>
      <c r="E22" s="8"/>
      <c r="F22" s="50">
        <v>28086082</v>
      </c>
      <c r="G22" s="19"/>
      <c r="H22" s="50">
        <v>17419107</v>
      </c>
    </row>
    <row r="23" spans="1:8" s="3" customFormat="1" ht="21" customHeight="1">
      <c r="A23" s="38" t="s">
        <v>10</v>
      </c>
      <c r="B23" s="46">
        <v>19798265</v>
      </c>
      <c r="C23" s="38"/>
      <c r="D23" s="46">
        <v>20463750</v>
      </c>
      <c r="E23" s="8"/>
      <c r="F23" s="48">
        <v>12924175</v>
      </c>
      <c r="G23" s="19"/>
      <c r="H23" s="48">
        <v>16975764</v>
      </c>
    </row>
    <row r="24" spans="1:8" s="3" customFormat="1" ht="21" customHeight="1" thickBot="1">
      <c r="A24" s="52" t="s">
        <v>11</v>
      </c>
      <c r="B24" s="15">
        <f>B10+B11+B12+B13+B14+B15+B16+B17+B18+B19+B20+B21+B22+B23</f>
        <v>3395290082</v>
      </c>
      <c r="C24" s="52"/>
      <c r="D24" s="15">
        <f>D10+D11+D12+D13+D14+D15+D16+D17+D18+D19+D20+D21+D22+D23</f>
        <v>3216743095</v>
      </c>
      <c r="E24" s="8"/>
      <c r="F24" s="15">
        <f>F10+F11+F12+F13+F14+F15+F16+F17+F18+F19+F20+F21+F22+F23</f>
        <v>3295971797</v>
      </c>
      <c r="G24" s="19"/>
      <c r="H24" s="15">
        <f>H10+H11+H12+H13+H14+H15+H16+H17+H18+H19+H20+H21+H22+H23</f>
        <v>3123361339</v>
      </c>
    </row>
    <row r="25" spans="1:8" s="3" customFormat="1" ht="21" customHeight="1" thickTop="1">
      <c r="A25" s="112" t="s">
        <v>127</v>
      </c>
      <c r="B25" s="44"/>
      <c r="C25" s="52"/>
      <c r="D25" s="44"/>
      <c r="E25" s="8"/>
      <c r="F25" s="21"/>
      <c r="G25" s="19"/>
      <c r="H25" s="19"/>
    </row>
    <row r="26" spans="1:8" s="3" customFormat="1" ht="21" customHeight="1">
      <c r="A26" s="78"/>
      <c r="B26" s="44"/>
      <c r="C26" s="52"/>
      <c r="D26" s="44"/>
      <c r="E26" s="8"/>
      <c r="F26" s="21"/>
      <c r="G26" s="19"/>
      <c r="H26" s="19"/>
    </row>
    <row r="27" spans="1:8" s="3" customFormat="1" ht="21" customHeight="1">
      <c r="A27" s="52"/>
      <c r="B27" s="44"/>
      <c r="C27" s="52"/>
      <c r="D27" s="44"/>
      <c r="E27" s="8"/>
      <c r="F27" s="21"/>
      <c r="G27" s="19"/>
      <c r="H27" s="19"/>
    </row>
    <row r="28" spans="1:8" s="3" customFormat="1" ht="21" customHeight="1">
      <c r="A28" s="52"/>
      <c r="B28" s="44"/>
      <c r="C28" s="52"/>
      <c r="D28" s="44"/>
      <c r="E28" s="8"/>
      <c r="F28" s="19"/>
      <c r="G28" s="19"/>
      <c r="H28" s="19"/>
    </row>
    <row r="29" spans="1:8" s="3" customFormat="1" ht="21" customHeight="1">
      <c r="A29" s="52"/>
      <c r="B29" s="44"/>
      <c r="C29" s="52"/>
      <c r="D29" s="44"/>
      <c r="E29" s="8"/>
      <c r="F29" s="19"/>
      <c r="G29" s="19"/>
      <c r="H29" s="19"/>
    </row>
    <row r="30" spans="1:8" s="3" customFormat="1" ht="21" customHeight="1">
      <c r="A30" s="52"/>
      <c r="B30" s="44"/>
      <c r="C30" s="52"/>
      <c r="D30" s="44"/>
      <c r="E30" s="8"/>
      <c r="F30" s="19"/>
      <c r="G30" s="19"/>
      <c r="H30" s="19"/>
    </row>
    <row r="31" spans="1:8" s="3" customFormat="1" ht="21" customHeight="1">
      <c r="A31" s="52"/>
      <c r="B31" s="44"/>
      <c r="C31" s="52"/>
      <c r="D31" s="44"/>
      <c r="E31" s="8"/>
      <c r="F31" s="19"/>
      <c r="G31" s="19"/>
      <c r="H31" s="19"/>
    </row>
    <row r="32" spans="1:8" s="3" customFormat="1" ht="21" customHeight="1">
      <c r="A32" s="52"/>
      <c r="B32" s="44"/>
      <c r="C32" s="52"/>
      <c r="D32" s="44"/>
      <c r="E32" s="8"/>
      <c r="F32" s="19"/>
      <c r="G32" s="19"/>
      <c r="H32" s="19"/>
    </row>
    <row r="33" spans="1:8" s="3" customFormat="1" ht="21" customHeight="1">
      <c r="A33" s="52"/>
      <c r="B33" s="44"/>
      <c r="C33" s="52"/>
      <c r="D33" s="44"/>
      <c r="E33" s="8"/>
      <c r="F33" s="19"/>
      <c r="G33" s="19"/>
      <c r="H33" s="19"/>
    </row>
    <row r="34" spans="1:8" s="3" customFormat="1" ht="21" customHeight="1">
      <c r="A34" s="52"/>
      <c r="B34" s="44"/>
      <c r="C34" s="52"/>
      <c r="D34" s="44"/>
      <c r="E34" s="8"/>
      <c r="F34" s="19"/>
      <c r="G34" s="19"/>
      <c r="H34" s="19"/>
    </row>
    <row r="35" spans="1:8" s="3" customFormat="1" ht="21" customHeight="1">
      <c r="A35" s="52"/>
      <c r="B35" s="44"/>
      <c r="C35" s="52"/>
      <c r="D35" s="44"/>
      <c r="E35" s="8"/>
      <c r="F35" s="19"/>
      <c r="G35" s="19"/>
      <c r="H35" s="19"/>
    </row>
    <row r="36" spans="1:8" s="3" customFormat="1" ht="21" customHeight="1">
      <c r="A36" s="52"/>
      <c r="B36" s="44"/>
      <c r="C36" s="52"/>
      <c r="D36" s="44"/>
      <c r="E36" s="8"/>
      <c r="F36" s="19"/>
      <c r="G36" s="19"/>
      <c r="H36" s="19"/>
    </row>
    <row r="37" spans="1:8" s="3" customFormat="1" ht="21" customHeight="1">
      <c r="A37" s="52"/>
      <c r="B37" s="44"/>
      <c r="C37" s="52"/>
      <c r="D37" s="44"/>
      <c r="E37" s="8"/>
      <c r="F37" s="19"/>
      <c r="G37" s="19"/>
      <c r="H37" s="19"/>
    </row>
    <row r="38" spans="1:8" s="3" customFormat="1" ht="21" customHeight="1">
      <c r="A38" s="52"/>
      <c r="B38" s="44"/>
      <c r="C38" s="52"/>
      <c r="D38" s="44"/>
      <c r="E38" s="8"/>
      <c r="F38" s="19"/>
      <c r="G38" s="19"/>
      <c r="H38" s="19"/>
    </row>
    <row r="39" spans="1:8" s="3" customFormat="1" ht="21" customHeight="1">
      <c r="A39" s="52"/>
      <c r="B39" s="44"/>
      <c r="C39" s="52"/>
      <c r="D39" s="44"/>
      <c r="E39" s="8"/>
      <c r="F39" s="19"/>
      <c r="G39" s="19"/>
      <c r="H39" s="19"/>
    </row>
    <row r="40" spans="1:8" s="3" customFormat="1" ht="21" customHeight="1">
      <c r="A40" s="52"/>
      <c r="B40" s="44"/>
      <c r="C40" s="52"/>
      <c r="D40" s="44"/>
      <c r="E40" s="8"/>
      <c r="F40" s="19"/>
      <c r="G40" s="19"/>
      <c r="H40" s="19"/>
    </row>
    <row r="41" spans="1:8" s="3" customFormat="1" ht="21" customHeight="1">
      <c r="A41" s="52"/>
      <c r="B41" s="44"/>
      <c r="C41" s="52"/>
      <c r="D41" s="44"/>
      <c r="E41" s="8"/>
      <c r="F41" s="19"/>
      <c r="G41" s="19"/>
      <c r="H41" s="19"/>
    </row>
    <row r="42" spans="1:8" s="3" customFormat="1" ht="21" customHeight="1">
      <c r="A42" s="52"/>
      <c r="B42" s="44"/>
      <c r="C42" s="52"/>
      <c r="D42" s="44"/>
      <c r="E42" s="8"/>
      <c r="F42" s="19"/>
      <c r="G42" s="19"/>
      <c r="H42" s="19"/>
    </row>
    <row r="43" spans="1:8" s="3" customFormat="1" ht="21" customHeight="1">
      <c r="A43" s="53" t="s">
        <v>42</v>
      </c>
      <c r="B43" s="53"/>
      <c r="C43" s="53"/>
      <c r="D43" s="53"/>
      <c r="E43" s="8"/>
      <c r="F43" s="19"/>
      <c r="G43" s="19"/>
      <c r="H43" s="19"/>
    </row>
    <row r="44" spans="1:10" s="3" customFormat="1" ht="21" customHeight="1">
      <c r="A44" s="55" t="s">
        <v>25</v>
      </c>
      <c r="B44" s="10">
        <v>2514330947</v>
      </c>
      <c r="C44" s="55"/>
      <c r="D44" s="10">
        <v>2370792167</v>
      </c>
      <c r="E44" s="8"/>
      <c r="F44" s="7">
        <v>2460442007</v>
      </c>
      <c r="G44" s="19"/>
      <c r="H44" s="7">
        <v>2316034607</v>
      </c>
      <c r="J44" s="73"/>
    </row>
    <row r="45" spans="1:10" s="3" customFormat="1" ht="21" customHeight="1">
      <c r="A45" s="38" t="s">
        <v>64</v>
      </c>
      <c r="B45" s="10">
        <v>108594933</v>
      </c>
      <c r="C45" s="38"/>
      <c r="D45" s="10">
        <v>134346323</v>
      </c>
      <c r="E45" s="8"/>
      <c r="F45" s="7">
        <v>106934697</v>
      </c>
      <c r="G45" s="19"/>
      <c r="H45" s="7">
        <v>129277274</v>
      </c>
      <c r="J45" s="73"/>
    </row>
    <row r="46" spans="1:10" s="3" customFormat="1" ht="21" customHeight="1">
      <c r="A46" s="38" t="s">
        <v>12</v>
      </c>
      <c r="B46" s="10">
        <v>4563127</v>
      </c>
      <c r="C46" s="38"/>
      <c r="D46" s="10">
        <v>5523288</v>
      </c>
      <c r="E46" s="8"/>
      <c r="F46" s="7">
        <v>4557252</v>
      </c>
      <c r="G46" s="19"/>
      <c r="H46" s="7">
        <v>5488403</v>
      </c>
      <c r="J46" s="73"/>
    </row>
    <row r="47" spans="1:10" s="3" customFormat="1" ht="21" customHeight="1">
      <c r="A47" s="38" t="s">
        <v>73</v>
      </c>
      <c r="B47" s="10">
        <v>21045983</v>
      </c>
      <c r="C47" s="38"/>
      <c r="D47" s="10">
        <v>0</v>
      </c>
      <c r="E47" s="8"/>
      <c r="F47" s="7">
        <v>20114243</v>
      </c>
      <c r="G47" s="19"/>
      <c r="H47" s="10">
        <v>0</v>
      </c>
      <c r="J47" s="73"/>
    </row>
    <row r="48" spans="1:10" s="3" customFormat="1" ht="21" customHeight="1">
      <c r="A48" s="63" t="s">
        <v>74</v>
      </c>
      <c r="B48" s="10">
        <v>71559624</v>
      </c>
      <c r="C48" s="63"/>
      <c r="D48" s="10">
        <v>37837421</v>
      </c>
      <c r="E48" s="8"/>
      <c r="F48" s="7">
        <v>71029154</v>
      </c>
      <c r="G48" s="19"/>
      <c r="H48" s="7">
        <v>37370815</v>
      </c>
      <c r="J48" s="73"/>
    </row>
    <row r="49" spans="1:10" s="3" customFormat="1" ht="21" customHeight="1">
      <c r="A49" s="63" t="s">
        <v>40</v>
      </c>
      <c r="B49" s="10">
        <v>147693187</v>
      </c>
      <c r="C49" s="63"/>
      <c r="D49" s="10">
        <v>144680567</v>
      </c>
      <c r="E49" s="8"/>
      <c r="F49" s="7">
        <v>147480511</v>
      </c>
      <c r="G49" s="19"/>
      <c r="H49" s="7">
        <v>144315507</v>
      </c>
      <c r="J49" s="73"/>
    </row>
    <row r="50" spans="1:10" s="3" customFormat="1" ht="21" customHeight="1">
      <c r="A50" s="63" t="s">
        <v>27</v>
      </c>
      <c r="B50" s="10">
        <v>0</v>
      </c>
      <c r="C50" s="63"/>
      <c r="D50" s="10">
        <v>1626872</v>
      </c>
      <c r="E50" s="8"/>
      <c r="F50" s="10">
        <v>0</v>
      </c>
      <c r="G50" s="19"/>
      <c r="H50" s="7">
        <v>103722</v>
      </c>
      <c r="J50" s="73"/>
    </row>
    <row r="51" spans="1:10" s="3" customFormat="1" ht="21" customHeight="1">
      <c r="A51" s="38" t="s">
        <v>26</v>
      </c>
      <c r="B51" s="36">
        <v>23993299</v>
      </c>
      <c r="C51" s="38"/>
      <c r="D51" s="36">
        <v>18701528</v>
      </c>
      <c r="E51" s="8"/>
      <c r="F51" s="36">
        <v>23225966</v>
      </c>
      <c r="G51" s="19"/>
      <c r="H51" s="36">
        <v>18428103</v>
      </c>
      <c r="J51" s="73"/>
    </row>
    <row r="52" spans="1:10" s="3" customFormat="1" ht="21" customHeight="1">
      <c r="A52" s="38" t="s">
        <v>76</v>
      </c>
      <c r="B52" s="36">
        <v>0</v>
      </c>
      <c r="C52" s="38"/>
      <c r="D52" s="36">
        <v>2364416</v>
      </c>
      <c r="E52" s="8"/>
      <c r="F52" s="36">
        <v>0</v>
      </c>
      <c r="G52" s="19"/>
      <c r="H52" s="36">
        <v>2158732</v>
      </c>
      <c r="J52" s="73"/>
    </row>
    <row r="53" spans="1:10" s="3" customFormat="1" ht="21" customHeight="1">
      <c r="A53" s="38" t="s">
        <v>13</v>
      </c>
      <c r="B53" s="36">
        <v>88203854</v>
      </c>
      <c r="C53" s="38"/>
      <c r="D53" s="36">
        <v>72754204</v>
      </c>
      <c r="E53" s="8"/>
      <c r="F53" s="36">
        <v>58151639</v>
      </c>
      <c r="G53" s="19"/>
      <c r="H53" s="36">
        <v>51721099</v>
      </c>
      <c r="J53" s="73"/>
    </row>
    <row r="54" spans="1:8" s="3" customFormat="1" ht="21" customHeight="1">
      <c r="A54" s="41" t="s">
        <v>54</v>
      </c>
      <c r="B54" s="9">
        <f>SUM(B44:B53)</f>
        <v>2979984954</v>
      </c>
      <c r="C54" s="41"/>
      <c r="D54" s="9">
        <f>SUM(D44:D53)</f>
        <v>2788626786</v>
      </c>
      <c r="E54" s="8"/>
      <c r="F54" s="9">
        <f>SUM(F44:F53)</f>
        <v>2891935469</v>
      </c>
      <c r="G54" s="19"/>
      <c r="H54" s="9">
        <f>SUM(H44:H53)</f>
        <v>2704898262</v>
      </c>
    </row>
    <row r="55" spans="1:8" s="3" customFormat="1" ht="21" customHeight="1">
      <c r="A55" s="38" t="s">
        <v>41</v>
      </c>
      <c r="B55" s="57"/>
      <c r="C55" s="38"/>
      <c r="D55" s="57"/>
      <c r="E55" s="8"/>
      <c r="F55" s="19"/>
      <c r="G55" s="19"/>
      <c r="H55" s="19"/>
    </row>
    <row r="56" spans="1:8" s="3" customFormat="1" ht="21" customHeight="1">
      <c r="A56" s="55" t="s">
        <v>14</v>
      </c>
      <c r="B56" s="57"/>
      <c r="C56" s="55"/>
      <c r="D56" s="57"/>
      <c r="E56" s="8"/>
      <c r="F56" s="19"/>
      <c r="G56" s="19"/>
      <c r="H56" s="19"/>
    </row>
    <row r="57" spans="1:8" s="3" customFormat="1" ht="21" customHeight="1">
      <c r="A57" s="41" t="s">
        <v>15</v>
      </c>
      <c r="B57" s="57"/>
      <c r="C57" s="41"/>
      <c r="D57" s="57"/>
      <c r="E57" s="8"/>
      <c r="F57" s="19"/>
      <c r="G57" s="19"/>
      <c r="H57" s="19"/>
    </row>
    <row r="58" spans="1:8" s="3" customFormat="1" ht="21" customHeight="1" thickBot="1">
      <c r="A58" s="59" t="s">
        <v>23</v>
      </c>
      <c r="B58" s="60">
        <v>16550</v>
      </c>
      <c r="C58" s="59"/>
      <c r="D58" s="60">
        <v>16550</v>
      </c>
      <c r="E58" s="13"/>
      <c r="F58" s="60">
        <v>16550</v>
      </c>
      <c r="G58" s="19"/>
      <c r="H58" s="60">
        <v>16550</v>
      </c>
    </row>
    <row r="59" spans="1:8" s="3" customFormat="1" ht="21" customHeight="1" thickBot="1" thickTop="1">
      <c r="A59" s="59" t="s">
        <v>22</v>
      </c>
      <c r="B59" s="60">
        <v>39983450</v>
      </c>
      <c r="C59" s="59"/>
      <c r="D59" s="60">
        <v>39983450</v>
      </c>
      <c r="E59" s="13"/>
      <c r="F59" s="60">
        <v>39983450</v>
      </c>
      <c r="G59" s="19"/>
      <c r="H59" s="60">
        <v>39983450</v>
      </c>
    </row>
    <row r="60" spans="1:8" s="3" customFormat="1" ht="21" customHeight="1" thickTop="1">
      <c r="A60" s="61" t="s">
        <v>16</v>
      </c>
      <c r="B60" s="62"/>
      <c r="C60" s="61"/>
      <c r="D60" s="62"/>
      <c r="E60" s="13"/>
      <c r="F60" s="20"/>
      <c r="G60" s="20"/>
      <c r="H60" s="20"/>
    </row>
    <row r="61" spans="1:8" s="3" customFormat="1" ht="21" customHeight="1">
      <c r="A61" s="59" t="s">
        <v>62</v>
      </c>
      <c r="B61" s="58">
        <v>19088429</v>
      </c>
      <c r="C61" s="59"/>
      <c r="D61" s="58">
        <v>19088429</v>
      </c>
      <c r="E61" s="13"/>
      <c r="F61" s="58">
        <v>19088429</v>
      </c>
      <c r="G61" s="19"/>
      <c r="H61" s="58">
        <v>19088429</v>
      </c>
    </row>
    <row r="62" spans="1:8" s="3" customFormat="1" ht="21" customHeight="1">
      <c r="A62" s="63" t="s">
        <v>17</v>
      </c>
      <c r="B62" s="57">
        <v>56346232</v>
      </c>
      <c r="C62" s="63"/>
      <c r="D62" s="57">
        <v>56346232</v>
      </c>
      <c r="E62" s="13"/>
      <c r="F62" s="57">
        <v>56346232</v>
      </c>
      <c r="G62" s="19"/>
      <c r="H62" s="57">
        <v>56346232</v>
      </c>
    </row>
    <row r="63" spans="1:10" s="3" customFormat="1" ht="21" customHeight="1">
      <c r="A63" s="63" t="s">
        <v>43</v>
      </c>
      <c r="B63" s="57">
        <v>20247776</v>
      </c>
      <c r="C63" s="63"/>
      <c r="D63" s="57">
        <v>34471457</v>
      </c>
      <c r="E63" s="8"/>
      <c r="F63" s="57">
        <v>24787590</v>
      </c>
      <c r="G63" s="20"/>
      <c r="H63" s="57">
        <v>40383596</v>
      </c>
      <c r="J63" s="73"/>
    </row>
    <row r="64" spans="1:8" s="3" customFormat="1" ht="21" customHeight="1">
      <c r="A64" s="38" t="s">
        <v>18</v>
      </c>
      <c r="B64" s="57"/>
      <c r="C64" s="38"/>
      <c r="D64" s="57"/>
      <c r="E64" s="8"/>
      <c r="F64" s="19"/>
      <c r="G64" s="19"/>
      <c r="H64" s="19"/>
    </row>
    <row r="65" spans="1:8" s="3" customFormat="1" ht="21" customHeight="1">
      <c r="A65" s="41" t="s">
        <v>19</v>
      </c>
      <c r="B65" s="57"/>
      <c r="C65" s="41"/>
      <c r="D65" s="57"/>
      <c r="E65" s="8"/>
      <c r="F65" s="21"/>
      <c r="G65" s="21"/>
      <c r="H65" s="21"/>
    </row>
    <row r="66" spans="1:8" s="3" customFormat="1" ht="21" customHeight="1">
      <c r="A66" s="59" t="s">
        <v>44</v>
      </c>
      <c r="B66" s="56">
        <v>24500000</v>
      </c>
      <c r="C66" s="42"/>
      <c r="D66" s="56">
        <v>24000000</v>
      </c>
      <c r="E66" s="8"/>
      <c r="F66" s="56">
        <v>24500000</v>
      </c>
      <c r="G66" s="19"/>
      <c r="H66" s="56">
        <v>24000000</v>
      </c>
    </row>
    <row r="67" spans="1:8" s="3" customFormat="1" ht="21" customHeight="1">
      <c r="A67" s="59" t="s">
        <v>28</v>
      </c>
      <c r="B67" s="56">
        <v>106500000</v>
      </c>
      <c r="C67" s="42"/>
      <c r="D67" s="56">
        <v>106500000</v>
      </c>
      <c r="E67" s="13"/>
      <c r="F67" s="56">
        <v>106500000</v>
      </c>
      <c r="G67" s="19"/>
      <c r="H67" s="56">
        <v>106500000</v>
      </c>
    </row>
    <row r="68" spans="1:8" s="3" customFormat="1" ht="21" customHeight="1">
      <c r="A68" s="41" t="s">
        <v>20</v>
      </c>
      <c r="B68" s="64">
        <v>188166095</v>
      </c>
      <c r="C68" s="41"/>
      <c r="D68" s="64">
        <v>187345092</v>
      </c>
      <c r="E68" s="8"/>
      <c r="F68" s="64">
        <v>172814077</v>
      </c>
      <c r="G68" s="19"/>
      <c r="H68" s="64">
        <v>172144820</v>
      </c>
    </row>
    <row r="69" spans="1:8" s="3" customFormat="1" ht="21" customHeight="1">
      <c r="A69" s="41" t="s">
        <v>48</v>
      </c>
      <c r="B69" s="57">
        <f>SUM(B61:B68)</f>
        <v>414848532</v>
      </c>
      <c r="C69" s="41"/>
      <c r="D69" s="57">
        <f>SUM(D61:D68)</f>
        <v>427751210</v>
      </c>
      <c r="E69" s="8"/>
      <c r="F69" s="57">
        <f>SUM(F61:F68)</f>
        <v>404036328</v>
      </c>
      <c r="G69" s="19"/>
      <c r="H69" s="57">
        <f>SUM(H61:H68)</f>
        <v>418463077</v>
      </c>
    </row>
    <row r="70" spans="1:8" s="3" customFormat="1" ht="21" customHeight="1">
      <c r="A70" s="38" t="s">
        <v>45</v>
      </c>
      <c r="B70" s="43">
        <v>456596</v>
      </c>
      <c r="C70" s="38"/>
      <c r="D70" s="43">
        <v>365099</v>
      </c>
      <c r="E70" s="8"/>
      <c r="F70" s="43">
        <v>0</v>
      </c>
      <c r="G70" s="19"/>
      <c r="H70" s="43">
        <v>0</v>
      </c>
    </row>
    <row r="71" spans="1:8" s="3" customFormat="1" ht="21" customHeight="1">
      <c r="A71" s="41" t="s">
        <v>46</v>
      </c>
      <c r="B71" s="57">
        <f>SUM(B69:B70)</f>
        <v>415305128</v>
      </c>
      <c r="C71" s="41"/>
      <c r="D71" s="57">
        <f>SUM(D69:D70)</f>
        <v>428116309</v>
      </c>
      <c r="E71" s="8"/>
      <c r="F71" s="57">
        <f>SUM(F69:F70)</f>
        <v>404036328</v>
      </c>
      <c r="G71" s="19"/>
      <c r="H71" s="57">
        <f>SUM(H69:H70)</f>
        <v>418463077</v>
      </c>
    </row>
    <row r="72" spans="1:8" s="3" customFormat="1" ht="21" customHeight="1" thickBot="1">
      <c r="A72" s="52" t="s">
        <v>47</v>
      </c>
      <c r="B72" s="14">
        <f>+B71+B54</f>
        <v>3395290082</v>
      </c>
      <c r="C72" s="52"/>
      <c r="D72" s="14">
        <f>+D71+D54</f>
        <v>3216743095</v>
      </c>
      <c r="E72" s="8"/>
      <c r="F72" s="14">
        <f>F54+F71</f>
        <v>3295971797</v>
      </c>
      <c r="G72" s="19"/>
      <c r="H72" s="14">
        <f>H54+H71</f>
        <v>3123361339</v>
      </c>
    </row>
    <row r="73" spans="1:8" s="3" customFormat="1" ht="21" customHeight="1" thickTop="1">
      <c r="A73" s="112" t="s">
        <v>127</v>
      </c>
      <c r="B73" s="73"/>
      <c r="C73" s="38"/>
      <c r="D73" s="73"/>
      <c r="E73" s="73"/>
      <c r="F73" s="73"/>
      <c r="G73" s="73"/>
      <c r="H73" s="73"/>
    </row>
    <row r="74" spans="1:8" s="28" customFormat="1" ht="21" customHeight="1">
      <c r="A74" s="1"/>
      <c r="B74" s="72"/>
      <c r="C74" s="1"/>
      <c r="D74" s="72"/>
      <c r="E74" s="1"/>
      <c r="F74" s="72"/>
      <c r="G74" s="22"/>
      <c r="H74" s="72"/>
    </row>
    <row r="75" spans="1:8" s="28" customFormat="1" ht="21" customHeight="1">
      <c r="A75" s="1"/>
      <c r="B75" s="72"/>
      <c r="C75" s="1"/>
      <c r="D75" s="72"/>
      <c r="E75" s="1"/>
      <c r="F75" s="72"/>
      <c r="G75" s="22"/>
      <c r="H75" s="72"/>
    </row>
    <row r="76" spans="2:6" ht="21" customHeight="1">
      <c r="B76" s="74"/>
      <c r="F76" s="24"/>
    </row>
    <row r="77" ht="21" customHeight="1">
      <c r="F77" s="24"/>
    </row>
    <row r="78" ht="21" customHeight="1">
      <c r="F78" s="24"/>
    </row>
  </sheetData>
  <sheetProtection password="CC7F" sheet="1"/>
  <mergeCells count="4">
    <mergeCell ref="A2:H2"/>
    <mergeCell ref="A3:H3"/>
    <mergeCell ref="B7:E7"/>
    <mergeCell ref="F7:H7"/>
  </mergeCells>
  <printOptions horizontalCentered="1"/>
  <pageMargins left="0" right="0" top="0.984251968503937" bottom="0.2755905511811024" header="0.2755905511811024" footer="0.11811023622047245"/>
  <pageSetup cellComments="asDisplayed" horizontalDpi="600" verticalDpi="600" orientation="portrait" paperSize="9" scale="90" r:id="rId1"/>
  <headerFooter alignWithMargins="0">
    <oddHeader>&amp;R&amp;"Angsana New,Regular"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76"/>
  <sheetViews>
    <sheetView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E21" sqref="E21"/>
    </sheetView>
  </sheetViews>
  <sheetFormatPr defaultColWidth="9.140625" defaultRowHeight="12.75"/>
  <cols>
    <col min="1" max="5" width="1.7109375" style="38" customWidth="1"/>
    <col min="6" max="6" width="39.57421875" style="38" customWidth="1"/>
    <col min="7" max="7" width="13.140625" style="79" customWidth="1"/>
    <col min="8" max="8" width="0.9921875" style="38" customWidth="1"/>
    <col min="9" max="9" width="13.140625" style="79" customWidth="1"/>
    <col min="10" max="10" width="0.9921875" style="38" customWidth="1"/>
    <col min="11" max="11" width="13.140625" style="38" customWidth="1"/>
    <col min="12" max="12" width="2.140625" style="38" customWidth="1"/>
    <col min="13" max="13" width="13.140625" style="79" customWidth="1"/>
    <col min="14" max="14" width="0.9921875" style="38" customWidth="1"/>
    <col min="15" max="15" width="13.140625" style="79" customWidth="1"/>
    <col min="16" max="16" width="0.9921875" style="38" customWidth="1"/>
    <col min="17" max="17" width="13.140625" style="38" customWidth="1"/>
    <col min="18" max="16384" width="9.140625" style="38" customWidth="1"/>
  </cols>
  <sheetData>
    <row r="1" spans="1:18" ht="18" customHeight="1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5"/>
    </row>
    <row r="2" spans="1:17" ht="18" customHeight="1">
      <c r="A2" s="109" t="s">
        <v>125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</row>
    <row r="3" spans="1:17" ht="18" customHeight="1">
      <c r="A3" s="109" t="s">
        <v>124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</row>
    <row r="4" spans="1:17" ht="18" customHeight="1">
      <c r="A4" s="109" t="s">
        <v>55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</row>
    <row r="5" spans="7:17" ht="12" customHeight="1">
      <c r="G5" s="103"/>
      <c r="I5" s="103"/>
      <c r="K5" s="56"/>
      <c r="M5" s="104"/>
      <c r="N5" s="52"/>
      <c r="O5" s="103"/>
      <c r="P5" s="52"/>
      <c r="Q5" s="81" t="s">
        <v>24</v>
      </c>
    </row>
    <row r="6" spans="7:17" ht="18" customHeight="1">
      <c r="G6" s="111" t="s">
        <v>1</v>
      </c>
      <c r="H6" s="111"/>
      <c r="I6" s="111"/>
      <c r="J6" s="111"/>
      <c r="K6" s="111"/>
      <c r="L6" s="102"/>
      <c r="M6" s="110" t="s">
        <v>49</v>
      </c>
      <c r="N6" s="110"/>
      <c r="O6" s="110"/>
      <c r="P6" s="110"/>
      <c r="Q6" s="110"/>
    </row>
    <row r="7" spans="7:17" ht="20.25" customHeight="1">
      <c r="G7" s="53" t="s">
        <v>72</v>
      </c>
      <c r="I7" s="53" t="s">
        <v>71</v>
      </c>
      <c r="K7" s="53" t="s">
        <v>123</v>
      </c>
      <c r="M7" s="53" t="s">
        <v>72</v>
      </c>
      <c r="O7" s="53" t="s">
        <v>71</v>
      </c>
      <c r="Q7" s="53" t="s">
        <v>123</v>
      </c>
    </row>
    <row r="8" spans="7:17" ht="12" customHeight="1">
      <c r="G8" s="38"/>
      <c r="I8" s="38"/>
      <c r="M8" s="52"/>
      <c r="N8" s="53"/>
      <c r="O8" s="52"/>
      <c r="P8" s="53"/>
      <c r="Q8" s="52"/>
    </row>
    <row r="9" spans="11:17" ht="12" customHeight="1">
      <c r="K9" s="79"/>
      <c r="Q9" s="79"/>
    </row>
    <row r="10" spans="11:17" ht="7.5" customHeight="1">
      <c r="K10" s="79"/>
      <c r="Q10" s="79"/>
    </row>
    <row r="11" spans="1:18" ht="21.75" customHeight="1">
      <c r="A11" s="38" t="s">
        <v>122</v>
      </c>
      <c r="G11" s="85">
        <v>28625157</v>
      </c>
      <c r="I11" s="85">
        <v>27714685</v>
      </c>
      <c r="K11" s="85">
        <v>28365067</v>
      </c>
      <c r="M11" s="85">
        <v>27586599</v>
      </c>
      <c r="O11" s="85">
        <v>26674779</v>
      </c>
      <c r="Q11" s="85">
        <v>27160651</v>
      </c>
      <c r="R11" s="56"/>
    </row>
    <row r="12" spans="1:18" ht="21.75" customHeight="1">
      <c r="A12" s="38" t="s">
        <v>121</v>
      </c>
      <c r="G12" s="85">
        <v>8805355</v>
      </c>
      <c r="I12" s="85">
        <v>10521522</v>
      </c>
      <c r="K12" s="85">
        <v>10065661</v>
      </c>
      <c r="L12" s="101"/>
      <c r="M12" s="85">
        <v>8412821</v>
      </c>
      <c r="O12" s="85">
        <v>10158095</v>
      </c>
      <c r="Q12" s="85">
        <v>9599981</v>
      </c>
      <c r="R12" s="56"/>
    </row>
    <row r="13" spans="3:18" ht="21.75" customHeight="1">
      <c r="C13" s="38" t="s">
        <v>120</v>
      </c>
      <c r="G13" s="98">
        <f>G11-G12</f>
        <v>19819802</v>
      </c>
      <c r="I13" s="98">
        <f>I11-I12</f>
        <v>17193163</v>
      </c>
      <c r="K13" s="98">
        <f>K11-K12</f>
        <v>18299406</v>
      </c>
      <c r="M13" s="98">
        <f>M11-M12</f>
        <v>19173778</v>
      </c>
      <c r="O13" s="98">
        <f>O11-O12</f>
        <v>16516684</v>
      </c>
      <c r="Q13" s="98">
        <f>Q11-Q12</f>
        <v>17560670</v>
      </c>
      <c r="R13" s="56"/>
    </row>
    <row r="14" spans="1:18" ht="21.75" customHeight="1">
      <c r="A14" s="38" t="s">
        <v>119</v>
      </c>
      <c r="G14" s="85">
        <v>9082977</v>
      </c>
      <c r="I14" s="85">
        <v>11075688</v>
      </c>
      <c r="K14" s="85">
        <v>9586961</v>
      </c>
      <c r="M14" s="85">
        <v>7423061</v>
      </c>
      <c r="O14" s="85">
        <v>9327465</v>
      </c>
      <c r="Q14" s="85">
        <v>8434514</v>
      </c>
      <c r="R14" s="56"/>
    </row>
    <row r="15" spans="1:18" ht="21.75" customHeight="1">
      <c r="A15" s="38" t="s">
        <v>118</v>
      </c>
      <c r="G15" s="85">
        <v>2729081</v>
      </c>
      <c r="I15" s="85">
        <v>2890282</v>
      </c>
      <c r="K15" s="85">
        <v>2746630</v>
      </c>
      <c r="M15" s="85">
        <v>2680675</v>
      </c>
      <c r="O15" s="85">
        <v>2847676</v>
      </c>
      <c r="Q15" s="85">
        <v>2689541</v>
      </c>
      <c r="R15" s="56"/>
    </row>
    <row r="16" spans="3:18" ht="21.75" customHeight="1">
      <c r="C16" s="38" t="s">
        <v>117</v>
      </c>
      <c r="G16" s="98">
        <f>G14-G15</f>
        <v>6353896</v>
      </c>
      <c r="I16" s="98">
        <f>I14-I15</f>
        <v>8185406</v>
      </c>
      <c r="K16" s="98">
        <f>K14-K15</f>
        <v>6840331</v>
      </c>
      <c r="M16" s="98">
        <f>M14-M15</f>
        <v>4742386</v>
      </c>
      <c r="O16" s="98">
        <f>O14-O15</f>
        <v>6479789</v>
      </c>
      <c r="Q16" s="98">
        <f>Q14-Q15</f>
        <v>5744973</v>
      </c>
      <c r="R16" s="56"/>
    </row>
    <row r="17" spans="1:18" ht="21.75" customHeight="1">
      <c r="A17" s="38" t="s">
        <v>116</v>
      </c>
      <c r="G17" s="97"/>
      <c r="I17" s="97"/>
      <c r="K17" s="97"/>
      <c r="M17" s="97"/>
      <c r="O17" s="97"/>
      <c r="Q17" s="97"/>
      <c r="R17" s="56"/>
    </row>
    <row r="18" spans="2:18" ht="21.75" customHeight="1">
      <c r="B18" s="38" t="s">
        <v>128</v>
      </c>
      <c r="G18" s="95">
        <v>-1689429</v>
      </c>
      <c r="I18" s="97">
        <v>0</v>
      </c>
      <c r="K18" s="97">
        <v>0</v>
      </c>
      <c r="M18" s="95">
        <v>-1202097</v>
      </c>
      <c r="O18" s="97">
        <v>0</v>
      </c>
      <c r="Q18" s="97">
        <v>0</v>
      </c>
      <c r="R18" s="56"/>
    </row>
    <row r="19" spans="1:18" ht="21.75" customHeight="1">
      <c r="A19" s="38" t="s">
        <v>129</v>
      </c>
      <c r="G19" s="97">
        <v>0</v>
      </c>
      <c r="I19" s="97">
        <v>2172316</v>
      </c>
      <c r="K19" s="97">
        <v>1758556</v>
      </c>
      <c r="M19" s="85">
        <v>0</v>
      </c>
      <c r="O19" s="85">
        <v>2033755</v>
      </c>
      <c r="Q19" s="85">
        <v>1810177</v>
      </c>
      <c r="R19" s="56"/>
    </row>
    <row r="20" spans="1:18" ht="21.75" customHeight="1">
      <c r="A20" s="38" t="s">
        <v>115</v>
      </c>
      <c r="G20" s="85">
        <v>1150513</v>
      </c>
      <c r="I20" s="85">
        <v>14987745</v>
      </c>
      <c r="K20" s="85">
        <v>774674</v>
      </c>
      <c r="M20" s="85">
        <v>1150509</v>
      </c>
      <c r="O20" s="85">
        <v>14911825</v>
      </c>
      <c r="Q20" s="85">
        <v>319448</v>
      </c>
      <c r="R20" s="56"/>
    </row>
    <row r="21" spans="1:18" ht="21.75" customHeight="1">
      <c r="A21" s="38" t="s">
        <v>114</v>
      </c>
      <c r="G21" s="36">
        <v>12127</v>
      </c>
      <c r="I21" s="36">
        <v>4826</v>
      </c>
      <c r="K21" s="85">
        <v>44197</v>
      </c>
      <c r="M21" s="85">
        <v>0</v>
      </c>
      <c r="O21" s="85">
        <v>0</v>
      </c>
      <c r="Q21" s="85">
        <v>0</v>
      </c>
      <c r="R21" s="56"/>
    </row>
    <row r="22" spans="1:18" ht="21.75" customHeight="1">
      <c r="A22" s="38" t="s">
        <v>113</v>
      </c>
      <c r="B22" s="100"/>
      <c r="C22" s="100"/>
      <c r="D22" s="100"/>
      <c r="E22" s="100"/>
      <c r="F22" s="100"/>
      <c r="G22" s="36">
        <v>58144</v>
      </c>
      <c r="I22" s="36">
        <v>434875</v>
      </c>
      <c r="K22" s="36">
        <v>155839</v>
      </c>
      <c r="M22" s="85">
        <v>48137</v>
      </c>
      <c r="O22" s="85">
        <v>320747</v>
      </c>
      <c r="Q22" s="85">
        <v>147419</v>
      </c>
      <c r="R22" s="56"/>
    </row>
    <row r="23" spans="1:18" ht="21.75" customHeight="1">
      <c r="A23" s="38" t="s">
        <v>112</v>
      </c>
      <c r="B23" s="100"/>
      <c r="C23" s="100"/>
      <c r="D23" s="100"/>
      <c r="E23" s="100"/>
      <c r="F23" s="100"/>
      <c r="G23" s="36">
        <v>485967</v>
      </c>
      <c r="I23" s="36">
        <v>615731</v>
      </c>
      <c r="K23" s="36">
        <v>637152</v>
      </c>
      <c r="M23" s="85">
        <v>485967</v>
      </c>
      <c r="O23" s="85">
        <v>579332</v>
      </c>
      <c r="Q23" s="85">
        <v>609476</v>
      </c>
      <c r="R23" s="56"/>
    </row>
    <row r="24" spans="1:18" ht="21.75" customHeight="1">
      <c r="A24" s="38" t="s">
        <v>111</v>
      </c>
      <c r="G24" s="99">
        <v>203473</v>
      </c>
      <c r="I24" s="99">
        <v>129280</v>
      </c>
      <c r="K24" s="99">
        <v>117295</v>
      </c>
      <c r="M24" s="85">
        <v>134071</v>
      </c>
      <c r="O24" s="85">
        <v>72626</v>
      </c>
      <c r="Q24" s="85">
        <v>96299</v>
      </c>
      <c r="R24" s="56"/>
    </row>
    <row r="25" spans="3:18" ht="21.75" customHeight="1">
      <c r="C25" s="38" t="s">
        <v>110</v>
      </c>
      <c r="G25" s="98">
        <f>G13+G16+SUM(G18:G24)</f>
        <v>26394493</v>
      </c>
      <c r="I25" s="98">
        <f>I13+I16+SUM(I18:I24)</f>
        <v>43723342</v>
      </c>
      <c r="K25" s="98">
        <f>K13+K16+SUM(K18:K24)</f>
        <v>28627450</v>
      </c>
      <c r="M25" s="98">
        <f>M13+M16+SUM(M18:M24)</f>
        <v>24532751</v>
      </c>
      <c r="O25" s="98">
        <f>O13+O16+SUM(O18:O24)</f>
        <v>40914758</v>
      </c>
      <c r="Q25" s="98">
        <f>Q13+Q16+SUM(Q18:Q24)</f>
        <v>26288462</v>
      </c>
      <c r="R25" s="56"/>
    </row>
    <row r="26" spans="1:18" ht="21.75" customHeight="1">
      <c r="A26" s="38" t="s">
        <v>109</v>
      </c>
      <c r="G26" s="85"/>
      <c r="I26" s="85"/>
      <c r="K26" s="85"/>
      <c r="M26" s="85"/>
      <c r="O26" s="85"/>
      <c r="Q26" s="85"/>
      <c r="R26" s="56"/>
    </row>
    <row r="27" spans="3:18" ht="21.75" customHeight="1">
      <c r="C27" s="38" t="s">
        <v>108</v>
      </c>
      <c r="G27" s="85">
        <v>6836054</v>
      </c>
      <c r="I27" s="85">
        <v>6817354</v>
      </c>
      <c r="K27" s="85">
        <v>6562675</v>
      </c>
      <c r="M27" s="85">
        <v>6221518</v>
      </c>
      <c r="O27" s="85">
        <v>6066454</v>
      </c>
      <c r="Q27" s="85">
        <v>5955359</v>
      </c>
      <c r="R27" s="56"/>
    </row>
    <row r="28" spans="3:18" ht="21.75" customHeight="1">
      <c r="C28" s="38" t="s">
        <v>107</v>
      </c>
      <c r="G28" s="85">
        <v>33274</v>
      </c>
      <c r="I28" s="85">
        <v>55946</v>
      </c>
      <c r="K28" s="85">
        <v>34157</v>
      </c>
      <c r="M28" s="85">
        <v>14850</v>
      </c>
      <c r="O28" s="85">
        <v>48510</v>
      </c>
      <c r="Q28" s="85">
        <v>14800</v>
      </c>
      <c r="R28" s="56"/>
    </row>
    <row r="29" spans="3:18" ht="21.75" customHeight="1">
      <c r="C29" s="38" t="s">
        <v>106</v>
      </c>
      <c r="G29" s="85">
        <v>2295767</v>
      </c>
      <c r="I29" s="85">
        <v>3462686</v>
      </c>
      <c r="K29" s="85">
        <v>2738130</v>
      </c>
      <c r="M29" s="85">
        <v>2113285</v>
      </c>
      <c r="O29" s="85">
        <v>3284478</v>
      </c>
      <c r="Q29" s="85">
        <v>2518404</v>
      </c>
      <c r="R29" s="56"/>
    </row>
    <row r="30" spans="3:18" ht="21.75" customHeight="1">
      <c r="C30" s="38" t="s">
        <v>105</v>
      </c>
      <c r="G30" s="85">
        <v>780823</v>
      </c>
      <c r="I30" s="85">
        <v>855450</v>
      </c>
      <c r="K30" s="85">
        <v>816504</v>
      </c>
      <c r="M30" s="85">
        <v>768959</v>
      </c>
      <c r="O30" s="85">
        <v>841486</v>
      </c>
      <c r="Q30" s="85">
        <v>804936</v>
      </c>
      <c r="R30" s="56"/>
    </row>
    <row r="31" spans="3:18" ht="21.75" customHeight="1">
      <c r="C31" s="38" t="s">
        <v>28</v>
      </c>
      <c r="G31" s="99">
        <v>1431385</v>
      </c>
      <c r="I31" s="99">
        <v>4796169</v>
      </c>
      <c r="K31" s="99">
        <v>2050037</v>
      </c>
      <c r="M31" s="99">
        <v>1229171</v>
      </c>
      <c r="O31" s="99">
        <v>4099161</v>
      </c>
      <c r="Q31" s="99">
        <v>1835371</v>
      </c>
      <c r="R31" s="56"/>
    </row>
    <row r="32" spans="5:18" ht="21.75" customHeight="1">
      <c r="E32" s="38" t="s">
        <v>104</v>
      </c>
      <c r="G32" s="98">
        <f>SUM(G27:G31)</f>
        <v>11377303</v>
      </c>
      <c r="I32" s="98">
        <f>SUM(I27:I31)</f>
        <v>15987605</v>
      </c>
      <c r="K32" s="98">
        <f>SUM(K27:K31)</f>
        <v>12201503</v>
      </c>
      <c r="M32" s="98">
        <f>SUM(M27:M31)</f>
        <v>10347783</v>
      </c>
      <c r="O32" s="98">
        <f>SUM(O27:O31)</f>
        <v>14340089</v>
      </c>
      <c r="Q32" s="98">
        <f>SUM(Q27:Q31)</f>
        <v>11128870</v>
      </c>
      <c r="R32" s="56"/>
    </row>
    <row r="33" spans="1:18" ht="21.75" customHeight="1">
      <c r="A33" s="38" t="s">
        <v>130</v>
      </c>
      <c r="G33" s="97">
        <v>5087268</v>
      </c>
      <c r="H33" s="54"/>
      <c r="I33" s="97">
        <v>0</v>
      </c>
      <c r="J33" s="54"/>
      <c r="K33" s="97">
        <v>0</v>
      </c>
      <c r="M33" s="97">
        <v>4952846</v>
      </c>
      <c r="N33" s="54"/>
      <c r="O33" s="97">
        <v>0</v>
      </c>
      <c r="P33" s="54"/>
      <c r="Q33" s="97">
        <v>0</v>
      </c>
      <c r="R33" s="56"/>
    </row>
    <row r="34" spans="1:18" ht="21.75" customHeight="1">
      <c r="A34" s="38" t="s">
        <v>131</v>
      </c>
      <c r="G34" s="99">
        <v>0</v>
      </c>
      <c r="I34" s="99">
        <v>16342265</v>
      </c>
      <c r="K34" s="99">
        <v>5078319</v>
      </c>
      <c r="M34" s="99">
        <v>0</v>
      </c>
      <c r="O34" s="99">
        <v>16103310</v>
      </c>
      <c r="Q34" s="99">
        <v>5136035</v>
      </c>
      <c r="R34" s="56"/>
    </row>
    <row r="35" spans="1:18" ht="21.75" customHeight="1">
      <c r="A35" s="38" t="s">
        <v>103</v>
      </c>
      <c r="G35" s="85">
        <f>+G25-G32-SUM(G33:G34)</f>
        <v>9929922</v>
      </c>
      <c r="I35" s="85">
        <f>+I25-I32-SUM(I33:I34)</f>
        <v>11393472</v>
      </c>
      <c r="K35" s="85">
        <f>+K25-K32-SUM(K33:K34)</f>
        <v>11347628</v>
      </c>
      <c r="M35" s="85">
        <f>+M25-M32-SUM(M33:M34)</f>
        <v>9232122</v>
      </c>
      <c r="O35" s="85">
        <f>+O25-O32-SUM(O33:O34)</f>
        <v>10471359</v>
      </c>
      <c r="Q35" s="85">
        <f>+Q25-Q32-SUM(Q33:Q34)</f>
        <v>10023557</v>
      </c>
      <c r="R35" s="56"/>
    </row>
    <row r="36" spans="1:18" ht="21.75" customHeight="1">
      <c r="A36" s="38" t="s">
        <v>102</v>
      </c>
      <c r="G36" s="36">
        <v>2168655</v>
      </c>
      <c r="I36" s="36">
        <v>3290293</v>
      </c>
      <c r="K36" s="36">
        <v>2224469</v>
      </c>
      <c r="M36" s="99">
        <v>2035606</v>
      </c>
      <c r="O36" s="99">
        <v>3134392</v>
      </c>
      <c r="Q36" s="99">
        <v>2006213</v>
      </c>
      <c r="R36" s="56"/>
    </row>
    <row r="37" spans="1:18" ht="21.75" customHeight="1">
      <c r="A37" s="38" t="s">
        <v>101</v>
      </c>
      <c r="G37" s="98">
        <f>G35-G36</f>
        <v>7761267</v>
      </c>
      <c r="I37" s="98">
        <f>I35-I36</f>
        <v>8103179</v>
      </c>
      <c r="K37" s="98">
        <f>K35-K36</f>
        <v>9123159</v>
      </c>
      <c r="M37" s="98">
        <f>M35-M36</f>
        <v>7196516</v>
      </c>
      <c r="O37" s="98">
        <f>O35-O36</f>
        <v>7336967</v>
      </c>
      <c r="Q37" s="98">
        <f>Q35-Q36</f>
        <v>8017344</v>
      </c>
      <c r="R37" s="56"/>
    </row>
    <row r="38" spans="1:18" ht="21.75" customHeight="1">
      <c r="A38" s="112" t="s">
        <v>132</v>
      </c>
      <c r="G38" s="97"/>
      <c r="I38" s="97"/>
      <c r="K38" s="97"/>
      <c r="M38" s="97"/>
      <c r="O38" s="97"/>
      <c r="Q38" s="97"/>
      <c r="R38" s="56"/>
    </row>
    <row r="39" spans="1:18" ht="21.75" customHeight="1">
      <c r="A39" s="38" t="s">
        <v>100</v>
      </c>
      <c r="G39" s="97"/>
      <c r="I39" s="97"/>
      <c r="K39" s="97"/>
      <c r="M39" s="97"/>
      <c r="O39" s="97"/>
      <c r="Q39" s="97"/>
      <c r="R39" s="56"/>
    </row>
    <row r="40" spans="3:18" ht="21.75" customHeight="1">
      <c r="C40" s="38" t="s">
        <v>99</v>
      </c>
      <c r="G40" s="97"/>
      <c r="I40" s="97"/>
      <c r="K40" s="97"/>
      <c r="M40" s="97"/>
      <c r="O40" s="97"/>
      <c r="Q40" s="97"/>
      <c r="R40" s="56"/>
    </row>
    <row r="41" spans="4:18" ht="21.75" customHeight="1">
      <c r="D41" s="38" t="s">
        <v>93</v>
      </c>
      <c r="G41" s="97"/>
      <c r="I41" s="97"/>
      <c r="K41" s="97"/>
      <c r="M41" s="97"/>
      <c r="O41" s="97"/>
      <c r="Q41" s="97"/>
      <c r="R41" s="56"/>
    </row>
    <row r="42" spans="5:18" ht="21.75" customHeight="1">
      <c r="E42" s="38" t="s">
        <v>98</v>
      </c>
      <c r="G42" s="97"/>
      <c r="I42" s="97"/>
      <c r="K42" s="97"/>
      <c r="M42" s="97"/>
      <c r="O42" s="97"/>
      <c r="Q42" s="97"/>
      <c r="R42" s="56"/>
    </row>
    <row r="43" spans="6:18" ht="21.75" customHeight="1">
      <c r="F43" s="38" t="s">
        <v>133</v>
      </c>
      <c r="G43" s="95">
        <v>-152159</v>
      </c>
      <c r="I43" s="96">
        <v>0</v>
      </c>
      <c r="K43" s="96">
        <v>0</v>
      </c>
      <c r="M43" s="95">
        <v>-274060</v>
      </c>
      <c r="O43" s="96">
        <v>0</v>
      </c>
      <c r="Q43" s="96">
        <v>0</v>
      </c>
      <c r="R43" s="56"/>
    </row>
    <row r="44" spans="5:18" ht="21.75" customHeight="1">
      <c r="E44" s="38" t="s">
        <v>134</v>
      </c>
      <c r="G44" s="85">
        <v>0</v>
      </c>
      <c r="I44" s="95">
        <v>-11083140</v>
      </c>
      <c r="K44" s="85">
        <v>5290780</v>
      </c>
      <c r="M44" s="85">
        <v>0</v>
      </c>
      <c r="O44" s="95">
        <v>-11090143</v>
      </c>
      <c r="Q44" s="85">
        <v>5240144</v>
      </c>
      <c r="R44" s="56"/>
    </row>
    <row r="45" spans="5:18" ht="21.75" customHeight="1">
      <c r="E45" s="38" t="s">
        <v>97</v>
      </c>
      <c r="G45" s="85"/>
      <c r="I45" s="95"/>
      <c r="K45" s="85"/>
      <c r="M45" s="85"/>
      <c r="O45" s="95"/>
      <c r="Q45" s="85"/>
      <c r="R45" s="56"/>
    </row>
    <row r="46" spans="6:18" ht="21.75" customHeight="1">
      <c r="F46" s="38" t="s">
        <v>135</v>
      </c>
      <c r="G46" s="95">
        <v>-88623</v>
      </c>
      <c r="I46" s="92">
        <v>0</v>
      </c>
      <c r="K46" s="92">
        <v>0</v>
      </c>
      <c r="M46" s="95">
        <v>-88623</v>
      </c>
      <c r="O46" s="92">
        <v>0</v>
      </c>
      <c r="Q46" s="92">
        <v>0</v>
      </c>
      <c r="R46" s="56"/>
    </row>
    <row r="47" spans="5:18" ht="21.75" customHeight="1">
      <c r="E47" s="38" t="s">
        <v>96</v>
      </c>
      <c r="G47" s="85"/>
      <c r="I47" s="85"/>
      <c r="K47" s="85"/>
      <c r="M47" s="85"/>
      <c r="O47" s="85"/>
      <c r="Q47" s="85"/>
      <c r="R47" s="56"/>
    </row>
    <row r="48" spans="6:18" ht="21.75" customHeight="1">
      <c r="F48" s="38" t="s">
        <v>95</v>
      </c>
      <c r="G48" s="85">
        <v>4130323</v>
      </c>
      <c r="I48" s="95">
        <v>-247342</v>
      </c>
      <c r="K48" s="95">
        <v>-802461</v>
      </c>
      <c r="M48" s="85">
        <v>2349648</v>
      </c>
      <c r="O48" s="94">
        <v>-360083</v>
      </c>
      <c r="Q48" s="94">
        <v>-773462</v>
      </c>
      <c r="R48" s="56"/>
    </row>
    <row r="49" spans="5:18" ht="21.75" customHeight="1">
      <c r="E49" s="38" t="s">
        <v>136</v>
      </c>
      <c r="G49" s="92">
        <v>0</v>
      </c>
      <c r="I49" s="92">
        <v>402</v>
      </c>
      <c r="K49" s="92">
        <v>314</v>
      </c>
      <c r="M49" s="93">
        <v>0</v>
      </c>
      <c r="O49" s="93">
        <v>0</v>
      </c>
      <c r="Q49" s="93">
        <v>0</v>
      </c>
      <c r="R49" s="56"/>
    </row>
    <row r="50" spans="5:18" ht="21.75" customHeight="1">
      <c r="E50" s="38" t="s">
        <v>87</v>
      </c>
      <c r="G50" s="94"/>
      <c r="I50" s="94"/>
      <c r="K50" s="94"/>
      <c r="M50" s="94"/>
      <c r="O50" s="94"/>
      <c r="Q50" s="94"/>
      <c r="R50" s="56"/>
    </row>
    <row r="51" spans="6:18" ht="21.75" customHeight="1">
      <c r="F51" s="38" t="s">
        <v>86</v>
      </c>
      <c r="G51" s="85">
        <v>107735</v>
      </c>
      <c r="H51" s="54"/>
      <c r="I51" s="92">
        <v>2264838</v>
      </c>
      <c r="J51" s="54"/>
      <c r="K51" s="95">
        <v>-1077535</v>
      </c>
      <c r="L51" s="54"/>
      <c r="M51" s="85">
        <v>132965</v>
      </c>
      <c r="N51" s="54"/>
      <c r="O51" s="92">
        <v>2266528</v>
      </c>
      <c r="P51" s="54"/>
      <c r="Q51" s="94">
        <v>-1066038</v>
      </c>
      <c r="R51" s="56"/>
    </row>
    <row r="52" spans="3:18" ht="21.75" customHeight="1">
      <c r="C52" s="38" t="s">
        <v>94</v>
      </c>
      <c r="G52" s="86"/>
      <c r="I52" s="86"/>
      <c r="K52" s="92"/>
      <c r="M52" s="86"/>
      <c r="O52" s="86"/>
      <c r="Q52" s="91"/>
      <c r="R52" s="56"/>
    </row>
    <row r="53" spans="4:18" ht="21.75" customHeight="1">
      <c r="D53" s="38" t="s">
        <v>93</v>
      </c>
      <c r="G53" s="86"/>
      <c r="I53" s="86"/>
      <c r="K53" s="92"/>
      <c r="M53" s="86"/>
      <c r="O53" s="86"/>
      <c r="Q53" s="91"/>
      <c r="R53" s="56"/>
    </row>
    <row r="54" spans="5:18" ht="21.75" customHeight="1">
      <c r="E54" s="38" t="s">
        <v>92</v>
      </c>
      <c r="G54" s="86"/>
      <c r="I54" s="86"/>
      <c r="K54" s="92"/>
      <c r="M54" s="86"/>
      <c r="O54" s="86"/>
      <c r="Q54" s="91"/>
      <c r="R54" s="56"/>
    </row>
    <row r="55" spans="6:18" ht="21.75" customHeight="1">
      <c r="F55" s="38" t="s">
        <v>133</v>
      </c>
      <c r="G55" s="86">
        <v>-23516952</v>
      </c>
      <c r="I55" s="92">
        <v>0</v>
      </c>
      <c r="K55" s="92">
        <v>0</v>
      </c>
      <c r="M55" s="86">
        <v>-22677077</v>
      </c>
      <c r="O55" s="92">
        <v>0</v>
      </c>
      <c r="Q55" s="92">
        <v>0</v>
      </c>
      <c r="R55" s="56"/>
    </row>
    <row r="56" spans="5:18" ht="21.75" customHeight="1">
      <c r="E56" s="38" t="s">
        <v>91</v>
      </c>
      <c r="G56" s="86"/>
      <c r="I56" s="86"/>
      <c r="K56" s="92"/>
      <c r="M56" s="86"/>
      <c r="O56" s="86"/>
      <c r="Q56" s="91"/>
      <c r="R56" s="56"/>
    </row>
    <row r="57" spans="6:18" ht="21.75" customHeight="1">
      <c r="F57" s="38" t="s">
        <v>90</v>
      </c>
      <c r="G57" s="86"/>
      <c r="I57" s="86"/>
      <c r="K57" s="92"/>
      <c r="M57" s="86"/>
      <c r="O57" s="86"/>
      <c r="Q57" s="91"/>
      <c r="R57" s="56"/>
    </row>
    <row r="58" spans="6:18" ht="21.75" customHeight="1">
      <c r="F58" s="38" t="s">
        <v>137</v>
      </c>
      <c r="G58" s="85">
        <v>2012358</v>
      </c>
      <c r="I58" s="92">
        <v>0</v>
      </c>
      <c r="K58" s="92">
        <v>0</v>
      </c>
      <c r="M58" s="92">
        <v>2012358</v>
      </c>
      <c r="O58" s="92">
        <v>0</v>
      </c>
      <c r="Q58" s="92">
        <v>0</v>
      </c>
      <c r="R58" s="56"/>
    </row>
    <row r="59" spans="5:18" ht="21.75" customHeight="1">
      <c r="E59" s="38" t="s">
        <v>89</v>
      </c>
      <c r="G59" s="86"/>
      <c r="I59" s="86"/>
      <c r="K59" s="92"/>
      <c r="M59" s="86"/>
      <c r="O59" s="86"/>
      <c r="Q59" s="91"/>
      <c r="R59" s="56"/>
    </row>
    <row r="60" spans="5:18" ht="21.75" customHeight="1">
      <c r="E60" s="38" t="s">
        <v>88</v>
      </c>
      <c r="G60" s="86">
        <v>-2296</v>
      </c>
      <c r="I60" s="86">
        <v>-1699691</v>
      </c>
      <c r="K60" s="92">
        <v>4433</v>
      </c>
      <c r="M60" s="91">
        <v>-2296</v>
      </c>
      <c r="O60" s="91">
        <v>-1707070</v>
      </c>
      <c r="Q60" s="92">
        <v>3356</v>
      </c>
      <c r="R60" s="56"/>
    </row>
    <row r="61" spans="5:18" ht="21.75" customHeight="1">
      <c r="E61" s="38" t="s">
        <v>136</v>
      </c>
      <c r="G61" s="92">
        <v>847</v>
      </c>
      <c r="I61" s="92">
        <v>0</v>
      </c>
      <c r="K61" s="92">
        <v>0</v>
      </c>
      <c r="M61" s="93">
        <v>0</v>
      </c>
      <c r="O61" s="93">
        <v>0</v>
      </c>
      <c r="Q61" s="93">
        <v>0</v>
      </c>
      <c r="R61" s="56"/>
    </row>
    <row r="62" spans="5:18" ht="21.75" customHeight="1">
      <c r="E62" s="38" t="s">
        <v>87</v>
      </c>
      <c r="G62" s="86"/>
      <c r="I62" s="86"/>
      <c r="K62" s="92"/>
      <c r="M62" s="86"/>
      <c r="O62" s="86"/>
      <c r="Q62" s="91"/>
      <c r="R62" s="56"/>
    </row>
    <row r="63" spans="6:18" ht="21.75" customHeight="1">
      <c r="F63" s="38" t="s">
        <v>86</v>
      </c>
      <c r="G63" s="90">
        <v>4322017</v>
      </c>
      <c r="H63" s="54"/>
      <c r="I63" s="90">
        <v>340023</v>
      </c>
      <c r="J63" s="54"/>
      <c r="K63" s="87">
        <v>-2081</v>
      </c>
      <c r="L63" s="54"/>
      <c r="M63" s="90">
        <v>4153655</v>
      </c>
      <c r="N63" s="54"/>
      <c r="O63" s="90">
        <v>341543</v>
      </c>
      <c r="P63" s="54"/>
      <c r="Q63" s="89">
        <v>-1866</v>
      </c>
      <c r="R63" s="56"/>
    </row>
    <row r="64" spans="6:18" ht="21.75" customHeight="1">
      <c r="F64" s="88" t="s">
        <v>85</v>
      </c>
      <c r="G64" s="87">
        <f>SUM(G43:G63)</f>
        <v>-13186750</v>
      </c>
      <c r="I64" s="87">
        <f>SUM(I43:I63)</f>
        <v>-10424910</v>
      </c>
      <c r="K64" s="85">
        <f>SUM(K43:K63)</f>
        <v>3413450</v>
      </c>
      <c r="M64" s="87">
        <f>SUM(M43:M63)</f>
        <v>-14393430</v>
      </c>
      <c r="O64" s="87">
        <f>SUM(O43:O63)</f>
        <v>-10549225</v>
      </c>
      <c r="Q64" s="85">
        <f>SUM(Q43:Q63)</f>
        <v>3402134</v>
      </c>
      <c r="R64" s="56"/>
    </row>
    <row r="65" spans="1:18" ht="21.75" customHeight="1" thickBot="1">
      <c r="A65" s="52" t="s">
        <v>84</v>
      </c>
      <c r="G65" s="84">
        <f>G37+G64</f>
        <v>-5425483</v>
      </c>
      <c r="I65" s="84">
        <f>I37+I64</f>
        <v>-2321731</v>
      </c>
      <c r="K65" s="83">
        <f>K37+K64</f>
        <v>12536609</v>
      </c>
      <c r="M65" s="84">
        <f>M37+M64</f>
        <v>-7196914</v>
      </c>
      <c r="O65" s="84">
        <f>O37+O64</f>
        <v>-3212258</v>
      </c>
      <c r="Q65" s="83">
        <f>Q37+Q64</f>
        <v>11419478</v>
      </c>
      <c r="R65" s="56"/>
    </row>
    <row r="66" spans="1:18" ht="21.75" customHeight="1" thickTop="1">
      <c r="A66" s="52" t="s">
        <v>83</v>
      </c>
      <c r="G66" s="85"/>
      <c r="I66" s="85"/>
      <c r="K66" s="85"/>
      <c r="M66" s="85"/>
      <c r="O66" s="85"/>
      <c r="Q66" s="85"/>
      <c r="R66" s="56"/>
    </row>
    <row r="67" spans="3:18" ht="21.75" customHeight="1">
      <c r="C67" s="38" t="s">
        <v>81</v>
      </c>
      <c r="G67" s="85">
        <f>+G37-G68</f>
        <v>7670508</v>
      </c>
      <c r="I67" s="85">
        <f>+I37-I68</f>
        <v>8002381</v>
      </c>
      <c r="K67" s="85">
        <f>+K37-K68</f>
        <v>9028296</v>
      </c>
      <c r="M67" s="85">
        <f>M37-M68</f>
        <v>7196516</v>
      </c>
      <c r="O67" s="85">
        <f>O37-O68</f>
        <v>7336967</v>
      </c>
      <c r="Q67" s="85">
        <f>Q37-Q68</f>
        <v>8017344</v>
      </c>
      <c r="R67" s="56"/>
    </row>
    <row r="68" spans="3:18" ht="21.75" customHeight="1">
      <c r="C68" s="38" t="s">
        <v>80</v>
      </c>
      <c r="G68" s="85">
        <v>90759</v>
      </c>
      <c r="I68" s="85">
        <v>100798</v>
      </c>
      <c r="K68" s="85">
        <v>94863</v>
      </c>
      <c r="M68" s="85">
        <v>0</v>
      </c>
      <c r="O68" s="85">
        <v>0</v>
      </c>
      <c r="Q68" s="85">
        <v>0</v>
      </c>
      <c r="R68" s="56"/>
    </row>
    <row r="69" spans="7:18" ht="21.75" customHeight="1" thickBot="1">
      <c r="G69" s="83">
        <f>SUM(G67:G68)</f>
        <v>7761267</v>
      </c>
      <c r="I69" s="83">
        <f>SUM(I67:I68)</f>
        <v>8103179</v>
      </c>
      <c r="K69" s="83">
        <f>SUM(K67:K68)</f>
        <v>9123159</v>
      </c>
      <c r="M69" s="83">
        <f>SUM(M67:M68)</f>
        <v>7196516</v>
      </c>
      <c r="O69" s="83">
        <f>SUM(O67:O68)</f>
        <v>7336967</v>
      </c>
      <c r="Q69" s="83">
        <f>SUM(Q67:Q68)</f>
        <v>8017344</v>
      </c>
      <c r="R69" s="56"/>
    </row>
    <row r="70" spans="1:18" ht="21.75" customHeight="1" thickTop="1">
      <c r="A70" s="52" t="s">
        <v>82</v>
      </c>
      <c r="G70" s="85"/>
      <c r="I70" s="85"/>
      <c r="K70" s="85"/>
      <c r="M70" s="85"/>
      <c r="O70" s="85"/>
      <c r="Q70" s="85"/>
      <c r="R70" s="56"/>
    </row>
    <row r="71" spans="3:18" ht="21.75" customHeight="1">
      <c r="C71" s="38" t="s">
        <v>81</v>
      </c>
      <c r="G71" s="86">
        <f>+G65-G72</f>
        <v>-5515659</v>
      </c>
      <c r="I71" s="86">
        <f>+I65-I72</f>
        <v>-2427070</v>
      </c>
      <c r="K71" s="36">
        <f>+K65-K72</f>
        <v>12441746</v>
      </c>
      <c r="M71" s="86">
        <f>M65-M72</f>
        <v>-7196914</v>
      </c>
      <c r="O71" s="86">
        <f>O65-O72</f>
        <v>-3212258</v>
      </c>
      <c r="Q71" s="85">
        <f>Q65-Q72</f>
        <v>11419478</v>
      </c>
      <c r="R71" s="56"/>
    </row>
    <row r="72" spans="3:18" ht="21.75" customHeight="1">
      <c r="C72" s="38" t="s">
        <v>80</v>
      </c>
      <c r="G72" s="85">
        <v>90176</v>
      </c>
      <c r="I72" s="85">
        <v>105339</v>
      </c>
      <c r="K72" s="85">
        <v>94863</v>
      </c>
      <c r="M72" s="85">
        <v>0</v>
      </c>
      <c r="O72" s="85">
        <v>0</v>
      </c>
      <c r="Q72" s="85">
        <v>0</v>
      </c>
      <c r="R72" s="56"/>
    </row>
    <row r="73" spans="7:18" ht="21.75" customHeight="1" thickBot="1">
      <c r="G73" s="84">
        <f>SUM(G71:G72)</f>
        <v>-5425483</v>
      </c>
      <c r="I73" s="84">
        <f>SUM(I71:I72)</f>
        <v>-2321731</v>
      </c>
      <c r="K73" s="83">
        <f>SUM(K71:K72)</f>
        <v>12536609</v>
      </c>
      <c r="M73" s="84">
        <f>SUM(M71:M72)</f>
        <v>-7196914</v>
      </c>
      <c r="O73" s="84">
        <f>SUM(O71:O72)</f>
        <v>-3212258</v>
      </c>
      <c r="Q73" s="83">
        <f>SUM(Q71:Q72)</f>
        <v>11419478</v>
      </c>
      <c r="R73" s="56"/>
    </row>
    <row r="74" spans="1:18" ht="21.75" customHeight="1" thickBot="1" thickTop="1">
      <c r="A74" s="52" t="s">
        <v>79</v>
      </c>
      <c r="G74" s="82">
        <f>G67/G75</f>
        <v>4.018406961704027</v>
      </c>
      <c r="I74" s="82">
        <f>I67/I75</f>
        <v>4.192267776867977</v>
      </c>
      <c r="K74" s="82">
        <f>K67/K75</f>
        <v>4.729721616707084</v>
      </c>
      <c r="M74" s="82">
        <f>M67/M75</f>
        <v>3.7700931925779124</v>
      </c>
      <c r="O74" s="82">
        <f>O67/O75</f>
        <v>3.8436723187815867</v>
      </c>
      <c r="Q74" s="82">
        <f>Q67/Q75</f>
        <v>4.200106556694291</v>
      </c>
      <c r="R74" s="56"/>
    </row>
    <row r="75" spans="1:18" ht="21.75" customHeight="1" thickBot="1" thickTop="1">
      <c r="A75" s="52" t="s">
        <v>78</v>
      </c>
      <c r="B75" s="52"/>
      <c r="C75" s="52"/>
      <c r="D75" s="52"/>
      <c r="G75" s="80">
        <v>1908843</v>
      </c>
      <c r="H75" s="81"/>
      <c r="I75" s="80">
        <v>1908843</v>
      </c>
      <c r="J75" s="81"/>
      <c r="K75" s="80">
        <v>1908843</v>
      </c>
      <c r="L75" s="81"/>
      <c r="M75" s="80">
        <v>1908843</v>
      </c>
      <c r="O75" s="80">
        <v>1908843</v>
      </c>
      <c r="Q75" s="80">
        <v>1908843</v>
      </c>
      <c r="R75" s="56"/>
    </row>
    <row r="76" ht="19.5" thickTop="1">
      <c r="A76" s="38" t="s">
        <v>138</v>
      </c>
    </row>
  </sheetData>
  <sheetProtection password="CC7F" sheet="1"/>
  <mergeCells count="6">
    <mergeCell ref="A4:Q4"/>
    <mergeCell ref="A1:Q1"/>
    <mergeCell ref="A2:Q2"/>
    <mergeCell ref="A3:Q3"/>
    <mergeCell ref="M6:Q6"/>
    <mergeCell ref="G6:K6"/>
  </mergeCells>
  <printOptions horizontalCentered="1"/>
  <pageMargins left="0.31496062992125984" right="0.2362204724409449" top="0.7874015748031497" bottom="0" header="0.31496062992125984" footer="0"/>
  <pageSetup horizontalDpi="600" verticalDpi="600" orientation="portrait" paperSize="9" scale="75" r:id="rId2"/>
  <rowBreaks count="1" manualBreakCount="1">
    <brk id="38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krmarisa</cp:lastModifiedBy>
  <cp:lastPrinted>2020-04-21T11:53:21Z</cp:lastPrinted>
  <dcterms:created xsi:type="dcterms:W3CDTF">2008-01-03T03:04:02Z</dcterms:created>
  <dcterms:modified xsi:type="dcterms:W3CDTF">2020-04-21T11:53:43Z</dcterms:modified>
  <cp:category/>
  <cp:version/>
  <cp:contentType/>
  <cp:contentStatus/>
</cp:coreProperties>
</file>