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งบแสดงฐานะการเงิน" sheetId="2" r:id="rId2"/>
    <sheet name="งบกำไรขาดทุนเบ็ดเสร็จ 3 เดือน" sheetId="3" r:id="rId3"/>
    <sheet name="งบกำไรขาดทุนเบ็ดเสร็จ 6 เดือน" sheetId="4" r:id="rId4"/>
  </sheets>
  <externalReferences>
    <externalReference r:id="rId7"/>
  </externalReferences>
  <definedNames>
    <definedName name="AsatDate">'[1]Menu'!$F$7</definedName>
    <definedName name="F_906">#REF!</definedName>
    <definedName name="_xlnm.Print_Area" localSheetId="2">'งบกำไรขาดทุนเบ็ดเสร็จ 3 เดือน'!$A$1:$Q$77</definedName>
    <definedName name="_xlnm.Print_Area" localSheetId="3">'งบกำไรขาดทุนเบ็ดเสร็จ 6 เดือน'!$A$1:$M$76</definedName>
    <definedName name="_xlnm.Print_Titles" localSheetId="1">'งบแสดงฐานะการเงิน'!$1:$8</definedName>
    <definedName name="_xlnm.Print_Titles" localSheetId="0">'งบแสดงฐานะการเงิน(เอกสารภายใน)'!$1:$10</definedName>
    <definedName name="_xlnm.Print_Titles" localSheetId="2">'งบกำไรขาดทุนเบ็ดเสร็จ 3 เดือน'!$1:$8</definedName>
    <definedName name="_xlnm.Print_Titles" localSheetId="3">'งบกำไรขาดทุนเบ็ดเสร็จ 6 เดือน'!$1:$8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<sst xmlns="http://schemas.openxmlformats.org/spreadsheetml/2006/main" count="283" uniqueCount="148">
  <si>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</si>
  <si>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</si>
  <si>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</si>
  <si>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</si>
  <si>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</si>
  <si>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</si>
  <si>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</si>
  <si>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</si>
  <si>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</si>
  <si>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</si>
  <si>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</si>
  <si>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</si>
  <si>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</si>
  <si>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</si>
  <si>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</si>
  <si>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</si>
  <si>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</si>
  <si>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</si>
  <si>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</si>
  <si>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</si>
  <si>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</si>
  <si>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</si>
  <si>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</si>
  <si>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</si>
  <si>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</si>
  <si>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</si>
  <si>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</si>
  <si>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</si>
  <si>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</si>
  <si>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</si>
  <si>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</si>
  <si>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</si>
  <si>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</si>
  <si>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</si>
  <si>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</si>
  <si>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</si>
  <si>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</si>
  <si>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</si>
  <si>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</si>
  <si>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</si>
  <si>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</si>
  <si>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</si>
  <si>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</si>
  <si>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</si>
  <si>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</si>
  <si>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</si>
  <si>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</si>
  <si>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</si>
  <si>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</si>
  <si>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</si>
  <si>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</si>
  <si>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</si>
  <si>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</si>
  <si>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</si>
  <si>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</si>
  <si>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</si>
  <si>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</si>
  <si>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</si>
  <si>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</si>
  <si>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</si>
  <si>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</si>
  <si>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</si>
  <si>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</si>
  <si>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</si>
  <si>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</si>
  <si>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</si>
  <si>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</si>
  <si>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</si>
  <si>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</si>
  <si>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</si>
  <si>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31 ธันวาคม 2562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</si>
  <si>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</si>
  <si>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</si>
  <si>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</si>
  <si>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</si>
  <si>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</si>
  <si>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ณ วันที่ 30 มิถุนายน 2563</t>
  </si>
  <si>
    <t>30 มิถุนายน 2563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</si>
  <si>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</si>
  <si>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</si>
  <si>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งบกำไรขาดทุนและกำไรขาดทุนเบ็ดเสร็จอื่น</t>
  </si>
  <si>
    <t>สำหรับงวดสามเดือนสิ้นสุด</t>
  </si>
  <si>
    <t>31 มีนาคม 2563</t>
  </si>
  <si>
    <t>30 มิถุนายน 2562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</si>
  <si>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</si>
  <si>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</si>
  <si>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</si>
  <si>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</si>
  <si>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</si>
  <si>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</si>
  <si>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 (ขาดทุน) 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</si>
  <si>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</si>
  <si>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กำไรสุทธิจากธุรกรรมเพื่อค้าและปริวรรตเงินตราต่างประเทศ</t>
  </si>
  <si>
    <t>กำไรสุทธิจากเงินลงทุน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</si>
  <si>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</si>
  <si>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</si>
  <si>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</si>
  <si>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</si>
  <si>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</si>
  <si>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</si>
  <si>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</si>
  <si>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</si>
  <si>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</si>
  <si>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</si>
  <si>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</si>
  <si>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</si>
  <si>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</si>
  <si>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</si>
  <si>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</si>
  <si>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</si>
  <si>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</si>
  <si>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</si>
  <si>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</si>
  <si>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</si>
  <si>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</si>
  <si>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กำไรจากการวัดมูลค่าเงินลงทุนเผื่อขาย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</si>
  <si>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</si>
  <si>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</si>
  <si>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 (ขาดทุน) จากการแปลงค่างบการเงินจากการดำเนินงาน</t>
  </si>
  <si>
    <t>ในต่างประเทศ</t>
  </si>
  <si>
    <t>ส่วนแบ่งกำไรเบ็ดเสร็จอื่นในบริษัทร่วม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</si>
  <si>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</si>
  <si>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</si>
  <si>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</si>
  <si>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</si>
  <si>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 (ขาดทุน) จากเงินลงทุนในตราสารทุนที่กำหนดให้วัดมูลค่า</t>
  </si>
  <si>
    <t>กำไรจากหนี้สินทางการเงินที่กำหนดให้วัดมูลค่า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</si>
  <si>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</si>
  <si>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</si>
  <si>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กำไร (ขาดทุน) 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</si>
  <si>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</si>
  <si>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 (ขาดทุน) 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</si>
  <si>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</si>
  <si>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</si>
  <si>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</si>
  <si>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</si>
  <si>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</si>
  <si>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</si>
  <si>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</si>
  <si>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</si>
  <si>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สำหรับงวดหกเดือนสิ้นสุดวันที่ 30 มิถุนายน 2563</t>
  </si>
  <si>
    <t>กำไรสุทธิจากเครื่องมือทางการเงินที่วัดมูลค่าด้วย</t>
  </si>
  <si>
    <t>กำไรจากการวัดมูลค่าเงินลงทุนในตราสารหนี้</t>
  </si>
  <si>
    <t>กำไรจากการวัดมูลค่ายุติธรรมเครื่องมือที่ใช้สำหรับ</t>
  </si>
  <si>
    <t>กำไร (ขาดทุน) จากการแปลงค่างบการเงินจากการ</t>
  </si>
  <si>
    <t>ดำเนินงานในต่างประเทศ</t>
  </si>
  <si>
    <t>ขาดทุนจากเงินลงทุนในตราสารทุนที่กำหนดให้วัดมูลค่า</t>
  </si>
  <si>
    <t>กำไรจากการประมาณการตามหลักคณิตศาสตร์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</si>
</sst>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&quot;-&quot;??_-;_-@_-"/>
    <numFmt numFmtId="171" formatCode="#,##0;\(#,##0\)"/>
    <numFmt numFmtId="172" formatCode="#,##0.0;\(#,##0.0\)"/>
    <numFmt numFmtId="173" formatCode="#,##0_);\(#,##0\);"/>
    <numFmt numFmtId="174" formatCode="#,##0\ ;\(#,##0\)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\(#,##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2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8"/>
      <color indexed="8"/>
      <name val="Tahoma"/>
      <family val="0"/>
    </font>
    <font>
      <sz val="6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ngsana New"/>
      <family val="1"/>
    </font>
    <font>
      <sz val="13"/>
      <color rgb="FF0000FF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173" fontId="11" fillId="0" borderId="0" xfId="0" applyNumberFormat="1" applyFont="1" applyFill="1" applyBorder="1" applyAlignment="1">
      <alignment vertical="center"/>
    </xf>
    <xf numFmtId="172" fontId="11" fillId="0" borderId="0" xfId="64" applyNumberFormat="1" applyFont="1" applyFill="1" applyAlignment="1">
      <alignment vertical="center"/>
      <protection/>
    </xf>
    <xf numFmtId="170" fontId="11" fillId="0" borderId="11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vertical="center"/>
    </xf>
    <xf numFmtId="173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70" fontId="11" fillId="0" borderId="0" xfId="0" applyNumberFormat="1" applyFont="1" applyFill="1" applyAlignment="1">
      <alignment vertical="center"/>
    </xf>
    <xf numFmtId="174" fontId="11" fillId="0" borderId="12" xfId="0" applyNumberFormat="1" applyFont="1" applyFill="1" applyBorder="1" applyAlignment="1">
      <alignment vertical="center"/>
    </xf>
    <xf numFmtId="170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172" fontId="11" fillId="0" borderId="0" xfId="64" applyNumberFormat="1" applyFont="1" applyFill="1" applyBorder="1" applyAlignment="1">
      <alignment vertical="center"/>
      <protection/>
    </xf>
    <xf numFmtId="172" fontId="11" fillId="0" borderId="0" xfId="64" applyNumberFormat="1" applyFont="1" applyFill="1" applyBorder="1" applyAlignment="1">
      <alignment horizontal="center" vertical="center"/>
      <protection/>
    </xf>
    <xf numFmtId="171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70" fontId="8" fillId="0" borderId="0" xfId="44" applyNumberFormat="1" applyFont="1" applyFill="1" applyAlignment="1">
      <alignment vertical="center"/>
    </xf>
    <xf numFmtId="170" fontId="8" fillId="0" borderId="0" xfId="44" applyNumberFormat="1" applyFont="1" applyFill="1" applyBorder="1" applyAlignment="1">
      <alignment vertical="center"/>
    </xf>
    <xf numFmtId="170" fontId="9" fillId="0" borderId="0" xfId="44" applyNumberFormat="1" applyFont="1" applyFill="1" applyAlignment="1">
      <alignment horizontal="center" vertical="center"/>
    </xf>
    <xf numFmtId="170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0" fontId="11" fillId="0" borderId="0" xfId="44" applyNumberFormat="1" applyFont="1" applyFill="1" applyAlignment="1">
      <alignment vertical="center"/>
    </xf>
    <xf numFmtId="170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173" fontId="11" fillId="0" borderId="0" xfId="44" applyNumberFormat="1" applyFont="1" applyFill="1" applyAlignment="1">
      <alignment vertical="center"/>
    </xf>
    <xf numFmtId="173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70" fontId="11" fillId="0" borderId="13" xfId="62" applyNumberFormat="1" applyFont="1" applyFill="1" applyBorder="1" applyAlignment="1">
      <alignment vertical="center"/>
      <protection/>
    </xf>
    <xf numFmtId="170" fontId="11" fillId="0" borderId="0" xfId="62" applyNumberFormat="1" applyFont="1" applyFill="1" applyBorder="1" applyAlignment="1">
      <alignment vertical="center"/>
      <protection/>
    </xf>
    <xf numFmtId="173" fontId="11" fillId="0" borderId="0" xfId="62" applyNumberFormat="1" applyFont="1" applyFill="1" applyAlignment="1">
      <alignment vertical="center"/>
      <protection/>
    </xf>
    <xf numFmtId="173" fontId="11" fillId="0" borderId="0" xfId="62" applyNumberFormat="1" applyFont="1" applyFill="1" applyBorder="1" applyAlignment="1">
      <alignment vertical="center"/>
      <protection/>
    </xf>
    <xf numFmtId="170" fontId="11" fillId="0" borderId="11" xfId="62" applyNumberFormat="1" applyFont="1" applyFill="1" applyBorder="1" applyAlignment="1">
      <alignment vertical="center"/>
      <protection/>
    </xf>
    <xf numFmtId="173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173" fontId="11" fillId="0" borderId="0" xfId="62" applyNumberFormat="1" applyFont="1" applyFill="1">
      <alignment/>
      <protection/>
    </xf>
    <xf numFmtId="173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70" fontId="11" fillId="0" borderId="0" xfId="62" applyNumberFormat="1" applyFont="1" applyFill="1" applyAlignment="1">
      <alignment vertical="center"/>
      <protection/>
    </xf>
    <xf numFmtId="174" fontId="11" fillId="0" borderId="0" xfId="62" applyNumberFormat="1" applyFont="1" applyFill="1" applyAlignment="1">
      <alignment vertical="center"/>
      <protection/>
    </xf>
    <xf numFmtId="174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174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174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174" fontId="11" fillId="0" borderId="13" xfId="62" applyNumberFormat="1" applyFont="1" applyFill="1" applyBorder="1" applyAlignment="1">
      <alignment vertical="center"/>
      <protection/>
    </xf>
    <xf numFmtId="43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0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43" fontId="11" fillId="0" borderId="0" xfId="46" applyFont="1" applyFill="1" applyAlignment="1">
      <alignment vertical="center"/>
    </xf>
    <xf numFmtId="43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70" fontId="8" fillId="0" borderId="0" xfId="64" applyNumberFormat="1" applyFont="1" applyFill="1" applyAlignment="1">
      <alignment vertical="center"/>
      <protection/>
    </xf>
    <xf numFmtId="43" fontId="11" fillId="0" borderId="0" xfId="42" applyFont="1" applyFill="1" applyAlignment="1">
      <alignment vertical="center"/>
    </xf>
    <xf numFmtId="174" fontId="8" fillId="0" borderId="0" xfId="64" applyNumberFormat="1" applyFont="1" applyFill="1" applyAlignment="1">
      <alignment vertical="center"/>
      <protection/>
    </xf>
    <xf numFmtId="10" fontId="11" fillId="0" borderId="0" xfId="72" applyNumberFormat="1" applyFont="1" applyFill="1" applyAlignment="1">
      <alignment vertical="center"/>
    </xf>
    <xf numFmtId="170" fontId="11" fillId="0" borderId="0" xfId="44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 quotePrefix="1">
      <alignment horizontal="right" vertical="center"/>
    </xf>
    <xf numFmtId="0" fontId="14" fillId="0" borderId="0" xfId="0" applyFont="1" applyFill="1" applyAlignment="1">
      <alignment/>
    </xf>
    <xf numFmtId="0" fontId="54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170" fontId="10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5" fontId="10" fillId="0" borderId="0" xfId="62" applyNumberFormat="1" applyFont="1" applyFill="1" applyAlignment="1">
      <alignment horizontal="center" vertical="center"/>
      <protection/>
    </xf>
    <xf numFmtId="0" fontId="9" fillId="0" borderId="0" xfId="62" applyNumberFormat="1" applyFont="1" applyFill="1" applyAlignment="1" quotePrefix="1">
      <alignment horizontal="center" vertical="center"/>
      <protection/>
    </xf>
    <xf numFmtId="0" fontId="15" fillId="0" borderId="0" xfId="62" applyFont="1" applyFill="1" applyAlignment="1">
      <alignment vertical="center"/>
      <protection/>
    </xf>
    <xf numFmtId="170" fontId="15" fillId="0" borderId="0" xfId="44" applyNumberFormat="1" applyFont="1" applyFill="1" applyAlignment="1">
      <alignment vertical="center"/>
    </xf>
    <xf numFmtId="0" fontId="16" fillId="0" borderId="0" xfId="62" applyFont="1" applyFill="1" applyAlignment="1">
      <alignment horizontal="center" vertical="center"/>
      <protection/>
    </xf>
    <xf numFmtId="170" fontId="15" fillId="0" borderId="11" xfId="44" applyNumberFormat="1" applyFont="1" applyFill="1" applyBorder="1" applyAlignment="1">
      <alignment vertical="center"/>
    </xf>
    <xf numFmtId="170" fontId="15" fillId="0" borderId="0" xfId="44" applyNumberFormat="1" applyFont="1" applyFill="1" applyBorder="1" applyAlignment="1">
      <alignment vertical="center"/>
    </xf>
    <xf numFmtId="171" fontId="11" fillId="0" borderId="0" xfId="44" applyNumberFormat="1" applyFont="1" applyFill="1" applyAlignment="1">
      <alignment vertical="center"/>
    </xf>
    <xf numFmtId="0" fontId="55" fillId="0" borderId="0" xfId="62" applyFont="1" applyFill="1" applyAlignment="1">
      <alignment vertical="center"/>
      <protection/>
    </xf>
    <xf numFmtId="170" fontId="15" fillId="0" borderId="13" xfId="44" applyNumberFormat="1" applyFont="1" applyFill="1" applyBorder="1" applyAlignment="1">
      <alignment vertical="center"/>
    </xf>
    <xf numFmtId="170" fontId="15" fillId="0" borderId="0" xfId="44" applyNumberFormat="1" applyFont="1" applyFill="1" applyBorder="1" applyAlignment="1" quotePrefix="1">
      <alignment horizontal="right" vertical="center"/>
    </xf>
    <xf numFmtId="170" fontId="11" fillId="0" borderId="0" xfId="48" applyNumberFormat="1" applyFont="1" applyFill="1" applyAlignment="1">
      <alignment vertical="center"/>
    </xf>
    <xf numFmtId="179" fontId="11" fillId="0" borderId="0" xfId="44" applyNumberFormat="1" applyFont="1" applyFill="1" applyAlignment="1">
      <alignment vertical="center"/>
    </xf>
    <xf numFmtId="43" fontId="11" fillId="0" borderId="0" xfId="44" applyFont="1" applyFill="1" applyAlignment="1">
      <alignment vertical="center"/>
    </xf>
    <xf numFmtId="179" fontId="11" fillId="0" borderId="0" xfId="44" applyNumberFormat="1" applyFont="1" applyFill="1" applyBorder="1" applyAlignment="1">
      <alignment vertical="center"/>
    </xf>
    <xf numFmtId="171" fontId="11" fillId="0" borderId="0" xfId="44" applyNumberFormat="1" applyFont="1" applyFill="1" applyBorder="1" applyAlignment="1">
      <alignment vertical="center"/>
    </xf>
    <xf numFmtId="179" fontId="11" fillId="0" borderId="13" xfId="44" applyNumberFormat="1" applyFont="1" applyFill="1" applyBorder="1" applyAlignment="1">
      <alignment vertical="center"/>
    </xf>
    <xf numFmtId="170" fontId="11" fillId="0" borderId="13" xfId="48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1"/>
      <protection/>
    </xf>
    <xf numFmtId="170" fontId="15" fillId="0" borderId="14" xfId="44" applyNumberFormat="1" applyFont="1" applyFill="1" applyBorder="1" applyAlignment="1">
      <alignment vertical="center"/>
    </xf>
    <xf numFmtId="179" fontId="11" fillId="0" borderId="12" xfId="44" applyNumberFormat="1" applyFont="1" applyFill="1" applyBorder="1" applyAlignment="1">
      <alignment vertical="center"/>
    </xf>
    <xf numFmtId="170" fontId="15" fillId="0" borderId="12" xfId="44" applyNumberFormat="1" applyFont="1" applyFill="1" applyBorder="1" applyAlignment="1">
      <alignment vertical="center"/>
    </xf>
    <xf numFmtId="43" fontId="15" fillId="0" borderId="14" xfId="44" applyNumberFormat="1" applyFont="1" applyFill="1" applyBorder="1" applyAlignment="1">
      <alignment vertical="center"/>
    </xf>
    <xf numFmtId="170" fontId="11" fillId="0" borderId="14" xfId="44" applyNumberFormat="1" applyFont="1" applyFill="1" applyBorder="1" applyAlignment="1">
      <alignment vertical="center"/>
    </xf>
    <xf numFmtId="170" fontId="15" fillId="0" borderId="0" xfId="62" applyNumberFormat="1" applyFont="1" applyFill="1" applyAlignment="1">
      <alignment vertical="center"/>
      <protection/>
    </xf>
    <xf numFmtId="170" fontId="54" fillId="0" borderId="0" xfId="48" applyNumberFormat="1" applyFont="1" applyFill="1" applyAlignment="1">
      <alignment vertical="center"/>
    </xf>
    <xf numFmtId="179" fontId="11" fillId="0" borderId="0" xfId="48" applyNumberFormat="1" applyFont="1" applyFill="1" applyAlignment="1">
      <alignment vertical="center"/>
    </xf>
    <xf numFmtId="170" fontId="15" fillId="0" borderId="0" xfId="48" applyNumberFormat="1" applyFont="1" applyFill="1" applyAlignment="1">
      <alignment vertical="center"/>
    </xf>
    <xf numFmtId="170" fontId="54" fillId="0" borderId="0" xfId="44" applyNumberFormat="1" applyFont="1" applyFill="1" applyAlignment="1">
      <alignment vertical="center"/>
    </xf>
    <xf numFmtId="179" fontId="54" fillId="0" borderId="0" xfId="48" applyNumberFormat="1" applyFont="1" applyFill="1" applyAlignment="1">
      <alignment vertical="center"/>
    </xf>
    <xf numFmtId="43" fontId="54" fillId="0" borderId="0" xfId="44" applyFont="1" applyFill="1" applyAlignment="1">
      <alignment vertical="center"/>
    </xf>
    <xf numFmtId="179" fontId="11" fillId="0" borderId="13" xfId="48" applyNumberFormat="1" applyFont="1" applyFill="1" applyBorder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62" applyFont="1" applyFill="1" applyAlignment="1">
      <alignment horizontal="center"/>
      <protection/>
    </xf>
    <xf numFmtId="15" fontId="10" fillId="0" borderId="13" xfId="62" applyNumberFormat="1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3" customFormat="1" ht="21" customHeight="1">
      <c r="A3" s="115" t="s">
        <v>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17" t="s">
        <v>69</v>
      </c>
      <c r="E6" s="117"/>
      <c r="F6" s="117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16" t="s">
        <v>1</v>
      </c>
      <c r="C7" s="116"/>
      <c r="D7" s="116"/>
      <c r="E7" s="116"/>
      <c r="F7" s="116"/>
      <c r="G7" s="116"/>
      <c r="H7" s="116"/>
      <c r="I7" s="116"/>
      <c r="J7" s="116" t="s">
        <v>49</v>
      </c>
      <c r="K7" s="116"/>
      <c r="L7" s="116"/>
      <c r="M7" s="116"/>
      <c r="N7" s="116"/>
      <c r="O7" s="116"/>
      <c r="P7" s="116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10" zoomScaleNormal="11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62" sqref="H62"/>
    </sheetView>
  </sheetViews>
  <sheetFormatPr defaultColWidth="9.140625" defaultRowHeight="21" customHeight="1"/>
  <cols>
    <col min="1" max="1" width="47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9" width="9.140625" style="1" customWidth="1"/>
    <col min="10" max="10" width="14.28125" style="1" bestFit="1" customWidth="1"/>
    <col min="11" max="16384" width="9.140625" style="1" customWidth="1"/>
  </cols>
  <sheetData>
    <row r="1" spans="5:7" ht="21" customHeight="1">
      <c r="E1" s="26"/>
      <c r="F1" s="76"/>
      <c r="G1" s="27"/>
    </row>
    <row r="2" spans="1:8" s="3" customFormat="1" ht="21" customHeight="1">
      <c r="A2" s="115" t="s">
        <v>0</v>
      </c>
      <c r="B2" s="115"/>
      <c r="C2" s="115"/>
      <c r="D2" s="115"/>
      <c r="E2" s="115"/>
      <c r="F2" s="115"/>
      <c r="G2" s="115"/>
      <c r="H2" s="115"/>
    </row>
    <row r="3" spans="1:8" s="3" customFormat="1" ht="21" customHeight="1">
      <c r="A3" s="115" t="s">
        <v>31</v>
      </c>
      <c r="B3" s="115"/>
      <c r="C3" s="115"/>
      <c r="D3" s="115"/>
      <c r="E3" s="115"/>
      <c r="F3" s="115"/>
      <c r="G3" s="115"/>
      <c r="H3" s="115"/>
    </row>
    <row r="4" spans="1:8" s="3" customFormat="1" ht="21" customHeight="1">
      <c r="A4" s="29" t="s">
        <v>76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16" t="s">
        <v>1</v>
      </c>
      <c r="C7" s="116"/>
      <c r="D7" s="116"/>
      <c r="E7" s="116"/>
      <c r="F7" s="116" t="s">
        <v>49</v>
      </c>
      <c r="G7" s="116"/>
      <c r="H7" s="116"/>
    </row>
    <row r="8" spans="2:8" s="3" customFormat="1" ht="21" customHeight="1">
      <c r="B8" s="66" t="s">
        <v>77</v>
      </c>
      <c r="D8" s="66" t="s">
        <v>70</v>
      </c>
      <c r="E8" s="32"/>
      <c r="F8" s="66" t="s">
        <v>77</v>
      </c>
      <c r="H8" s="66" t="s">
        <v>70</v>
      </c>
    </row>
    <row r="9" spans="1:8" s="3" customFormat="1" ht="21" customHeight="1">
      <c r="A9" s="2" t="s">
        <v>3</v>
      </c>
      <c r="B9" s="2"/>
      <c r="C9" s="2"/>
      <c r="D9" s="2"/>
      <c r="F9" s="18"/>
      <c r="G9" s="18"/>
      <c r="H9" s="18"/>
    </row>
    <row r="10" spans="1:8" s="3" customFormat="1" ht="21" customHeight="1">
      <c r="A10" s="38" t="s">
        <v>4</v>
      </c>
      <c r="B10" s="39">
        <v>65817694</v>
      </c>
      <c r="C10" s="38"/>
      <c r="D10" s="39">
        <v>58090112</v>
      </c>
      <c r="E10" s="8"/>
      <c r="F10" s="39">
        <v>61769397</v>
      </c>
      <c r="G10" s="19"/>
      <c r="H10" s="39">
        <v>58012561</v>
      </c>
    </row>
    <row r="11" spans="1:8" s="3" customFormat="1" ht="21" customHeight="1">
      <c r="A11" s="38" t="s">
        <v>32</v>
      </c>
      <c r="B11" s="39">
        <v>586911314</v>
      </c>
      <c r="C11" s="38"/>
      <c r="D11" s="39">
        <v>472349351</v>
      </c>
      <c r="E11" s="8"/>
      <c r="F11" s="39">
        <v>501792532</v>
      </c>
      <c r="G11" s="19"/>
      <c r="H11" s="39">
        <v>442584108</v>
      </c>
    </row>
    <row r="12" spans="1:8" s="3" customFormat="1" ht="21" customHeight="1">
      <c r="A12" s="38" t="s">
        <v>78</v>
      </c>
      <c r="B12" s="39">
        <v>65168193</v>
      </c>
      <c r="C12" s="38"/>
      <c r="D12" s="77">
        <v>0</v>
      </c>
      <c r="E12" s="8"/>
      <c r="F12" s="39">
        <v>57720671</v>
      </c>
      <c r="G12" s="19"/>
      <c r="H12" s="77">
        <v>0</v>
      </c>
    </row>
    <row r="13" spans="1:8" s="3" customFormat="1" ht="21" customHeight="1">
      <c r="A13" s="38" t="s">
        <v>73</v>
      </c>
      <c r="B13" s="39">
        <v>59788958</v>
      </c>
      <c r="C13" s="38"/>
      <c r="D13" s="39">
        <v>49807012</v>
      </c>
      <c r="E13" s="8"/>
      <c r="F13" s="39">
        <v>58918512</v>
      </c>
      <c r="G13" s="19"/>
      <c r="H13" s="39">
        <v>49687316</v>
      </c>
    </row>
    <row r="14" spans="1:8" s="3" customFormat="1" ht="21" customHeight="1">
      <c r="A14" s="38" t="s">
        <v>34</v>
      </c>
      <c r="B14" s="45">
        <v>683587148</v>
      </c>
      <c r="C14" s="38"/>
      <c r="D14" s="45">
        <v>647696626</v>
      </c>
      <c r="E14" s="8"/>
      <c r="F14" s="45">
        <v>601277549</v>
      </c>
      <c r="G14" s="19"/>
      <c r="H14" s="45">
        <v>610535400</v>
      </c>
    </row>
    <row r="15" spans="1:8" s="3" customFormat="1" ht="21" customHeight="1">
      <c r="A15" s="38" t="s">
        <v>5</v>
      </c>
      <c r="B15" s="39">
        <v>1744792</v>
      </c>
      <c r="C15" s="38"/>
      <c r="D15" s="39">
        <v>1737450</v>
      </c>
      <c r="E15" s="8"/>
      <c r="F15" s="45">
        <v>121085789</v>
      </c>
      <c r="G15" s="19"/>
      <c r="H15" s="45">
        <v>38414900</v>
      </c>
    </row>
    <row r="16" spans="1:8" s="3" customFormat="1" ht="21" customHeight="1">
      <c r="A16" s="38" t="s">
        <v>35</v>
      </c>
      <c r="B16" s="77">
        <v>2182458565</v>
      </c>
      <c r="C16" s="38"/>
      <c r="D16" s="56">
        <v>1891046281</v>
      </c>
      <c r="E16" s="8"/>
      <c r="F16" s="77">
        <v>1919453359</v>
      </c>
      <c r="G16" s="38"/>
      <c r="H16" s="56">
        <v>1836721735</v>
      </c>
    </row>
    <row r="17" spans="1:8" s="3" customFormat="1" ht="21" customHeight="1">
      <c r="A17" s="38" t="s">
        <v>8</v>
      </c>
      <c r="B17" s="77">
        <v>0</v>
      </c>
      <c r="C17" s="38"/>
      <c r="D17" s="56">
        <v>1626872</v>
      </c>
      <c r="E17" s="8"/>
      <c r="F17" s="77">
        <v>0</v>
      </c>
      <c r="G17" s="38"/>
      <c r="H17" s="56">
        <v>103722</v>
      </c>
    </row>
    <row r="18" spans="1:8" s="3" customFormat="1" ht="21" customHeight="1">
      <c r="A18" s="38" t="s">
        <v>7</v>
      </c>
      <c r="B18" s="50">
        <v>10314611</v>
      </c>
      <c r="C18" s="38"/>
      <c r="D18" s="50">
        <v>9362849</v>
      </c>
      <c r="E18" s="8"/>
      <c r="F18" s="50">
        <v>8542984</v>
      </c>
      <c r="G18" s="19"/>
      <c r="H18" s="50">
        <v>8368141</v>
      </c>
    </row>
    <row r="19" spans="1:8" s="3" customFormat="1" ht="21" customHeight="1">
      <c r="A19" s="38" t="s">
        <v>9</v>
      </c>
      <c r="B19" s="50">
        <v>65082879</v>
      </c>
      <c r="C19" s="38"/>
      <c r="D19" s="50">
        <v>40753955</v>
      </c>
      <c r="E19" s="8"/>
      <c r="F19" s="50">
        <v>56711282</v>
      </c>
      <c r="G19" s="19"/>
      <c r="H19" s="50">
        <v>39504853</v>
      </c>
    </row>
    <row r="20" spans="1:8" s="3" customFormat="1" ht="21" customHeight="1">
      <c r="A20" s="38" t="s">
        <v>79</v>
      </c>
      <c r="B20" s="50">
        <v>33993853</v>
      </c>
      <c r="C20" s="38"/>
      <c r="D20" s="50">
        <v>1760117</v>
      </c>
      <c r="E20" s="8"/>
      <c r="F20" s="50">
        <v>1566883</v>
      </c>
      <c r="G20" s="19"/>
      <c r="H20" s="50">
        <v>1673358</v>
      </c>
    </row>
    <row r="21" spans="1:10" s="3" customFormat="1" ht="21" customHeight="1">
      <c r="A21" s="38" t="s">
        <v>75</v>
      </c>
      <c r="B21" s="50">
        <v>10255761</v>
      </c>
      <c r="C21" s="38"/>
      <c r="D21" s="50">
        <v>4542443</v>
      </c>
      <c r="E21" s="8"/>
      <c r="F21" s="50">
        <v>5926249</v>
      </c>
      <c r="G21" s="19"/>
      <c r="H21" s="50">
        <v>3360374</v>
      </c>
      <c r="J21" s="75"/>
    </row>
    <row r="22" spans="1:8" s="3" customFormat="1" ht="21" customHeight="1">
      <c r="A22" s="38" t="s">
        <v>66</v>
      </c>
      <c r="B22" s="50">
        <v>13498847</v>
      </c>
      <c r="C22" s="38"/>
      <c r="D22" s="50">
        <v>17506277</v>
      </c>
      <c r="E22" s="8"/>
      <c r="F22" s="50">
        <v>13397088</v>
      </c>
      <c r="G22" s="19"/>
      <c r="H22" s="50">
        <v>17419107</v>
      </c>
    </row>
    <row r="23" spans="1:8" s="3" customFormat="1" ht="21" customHeight="1">
      <c r="A23" s="38" t="s">
        <v>10</v>
      </c>
      <c r="B23" s="46">
        <v>27740702</v>
      </c>
      <c r="C23" s="38"/>
      <c r="D23" s="46">
        <v>20463750</v>
      </c>
      <c r="E23" s="8"/>
      <c r="F23" s="48">
        <v>15028528</v>
      </c>
      <c r="G23" s="19"/>
      <c r="H23" s="48">
        <v>16975764</v>
      </c>
    </row>
    <row r="24" spans="1:8" s="3" customFormat="1" ht="21" customHeight="1" thickBot="1">
      <c r="A24" s="52" t="s">
        <v>11</v>
      </c>
      <c r="B24" s="15">
        <f>B10+B11+B12+B13+B14+B15+B16+B18+B19+B20+B21+B22+B23</f>
        <v>3806363317</v>
      </c>
      <c r="C24" s="52"/>
      <c r="D24" s="15">
        <f>SUM(D10:D23)</f>
        <v>3216743095</v>
      </c>
      <c r="E24" s="8"/>
      <c r="F24" s="15">
        <f>F10+F11+F12+F13+F14+F15+F16+F18+F19+F20+F21+F22+F23</f>
        <v>3423190823</v>
      </c>
      <c r="G24" s="19"/>
      <c r="H24" s="15">
        <f>SUM(H10:H23)</f>
        <v>3123361339</v>
      </c>
    </row>
    <row r="25" spans="1:8" s="3" customFormat="1" ht="21" customHeight="1" thickTop="1">
      <c r="A25" s="38"/>
      <c r="B25" s="44"/>
      <c r="C25" s="52"/>
      <c r="D25" s="44"/>
      <c r="E25" s="8"/>
      <c r="F25" s="21"/>
      <c r="G25" s="19"/>
      <c r="H25" s="19"/>
    </row>
    <row r="26" spans="1:8" s="3" customFormat="1" ht="21" customHeight="1">
      <c r="A26" s="78"/>
      <c r="B26" s="44"/>
      <c r="C26" s="52"/>
      <c r="D26" s="44"/>
      <c r="E26" s="8"/>
      <c r="F26" s="21"/>
      <c r="G26" s="19"/>
      <c r="H26" s="19"/>
    </row>
    <row r="27" spans="1:8" s="3" customFormat="1" ht="21" customHeight="1">
      <c r="A27" s="52"/>
      <c r="B27" s="44"/>
      <c r="C27" s="52"/>
      <c r="D27" s="44"/>
      <c r="E27" s="8"/>
      <c r="F27" s="21"/>
      <c r="G27" s="19"/>
      <c r="H27" s="19"/>
    </row>
    <row r="28" spans="1:8" s="3" customFormat="1" ht="21" customHeight="1">
      <c r="A28" s="52"/>
      <c r="B28" s="44"/>
      <c r="C28" s="52"/>
      <c r="D28" s="44"/>
      <c r="E28" s="8"/>
      <c r="F28" s="19"/>
      <c r="G28" s="19"/>
      <c r="H28" s="19"/>
    </row>
    <row r="29" spans="1:8" s="3" customFormat="1" ht="21" customHeight="1">
      <c r="A29" s="52"/>
      <c r="B29" s="44"/>
      <c r="C29" s="52"/>
      <c r="D29" s="44"/>
      <c r="E29" s="8"/>
      <c r="F29" s="19"/>
      <c r="G29" s="19"/>
      <c r="H29" s="19"/>
    </row>
    <row r="30" spans="1:8" s="3" customFormat="1" ht="21" customHeight="1">
      <c r="A30" s="52"/>
      <c r="B30" s="44"/>
      <c r="C30" s="52"/>
      <c r="D30" s="44"/>
      <c r="E30" s="8"/>
      <c r="F30" s="19"/>
      <c r="G30" s="19"/>
      <c r="H30" s="19"/>
    </row>
    <row r="31" spans="1:8" s="3" customFormat="1" ht="21" customHeight="1">
      <c r="A31" s="52"/>
      <c r="B31" s="44"/>
      <c r="C31" s="52"/>
      <c r="D31" s="44"/>
      <c r="E31" s="8"/>
      <c r="F31" s="19"/>
      <c r="G31" s="19"/>
      <c r="H31" s="19"/>
    </row>
    <row r="32" spans="1:8" s="3" customFormat="1" ht="21" customHeight="1">
      <c r="A32" s="52"/>
      <c r="B32" s="44"/>
      <c r="C32" s="52"/>
      <c r="D32" s="44"/>
      <c r="E32" s="8"/>
      <c r="F32" s="19"/>
      <c r="G32" s="19"/>
      <c r="H32" s="19"/>
    </row>
    <row r="33" spans="1:8" s="3" customFormat="1" ht="21" customHeight="1">
      <c r="A33" s="52"/>
      <c r="B33" s="44"/>
      <c r="C33" s="52"/>
      <c r="D33" s="44"/>
      <c r="E33" s="8"/>
      <c r="F33" s="19"/>
      <c r="G33" s="19"/>
      <c r="H33" s="19"/>
    </row>
    <row r="34" spans="1:8" s="3" customFormat="1" ht="21" customHeight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2"/>
      <c r="B42" s="44"/>
      <c r="C42" s="52"/>
      <c r="D42" s="44"/>
      <c r="E42" s="8"/>
      <c r="F42" s="19"/>
      <c r="G42" s="19"/>
      <c r="H42" s="19"/>
    </row>
    <row r="43" spans="1:8" s="3" customFormat="1" ht="21" customHeight="1">
      <c r="A43" s="53" t="s">
        <v>42</v>
      </c>
      <c r="B43" s="53"/>
      <c r="C43" s="53"/>
      <c r="D43" s="53"/>
      <c r="E43" s="8"/>
      <c r="F43" s="19"/>
      <c r="G43" s="19"/>
      <c r="H43" s="19"/>
    </row>
    <row r="44" spans="1:10" s="3" customFormat="1" ht="21" customHeight="1">
      <c r="A44" s="55" t="s">
        <v>25</v>
      </c>
      <c r="B44" s="10">
        <v>2852295325</v>
      </c>
      <c r="C44" s="55"/>
      <c r="D44" s="10">
        <v>2370792167</v>
      </c>
      <c r="E44" s="8"/>
      <c r="F44" s="7">
        <v>2529002156</v>
      </c>
      <c r="G44" s="19"/>
      <c r="H44" s="7">
        <v>2316034607</v>
      </c>
      <c r="J44" s="73"/>
    </row>
    <row r="45" spans="1:10" s="3" customFormat="1" ht="21" customHeight="1">
      <c r="A45" s="38" t="s">
        <v>64</v>
      </c>
      <c r="B45" s="10">
        <v>167335906</v>
      </c>
      <c r="C45" s="38"/>
      <c r="D45" s="10">
        <v>134346323</v>
      </c>
      <c r="E45" s="8"/>
      <c r="F45" s="7">
        <v>160098342</v>
      </c>
      <c r="G45" s="19"/>
      <c r="H45" s="7">
        <v>129277274</v>
      </c>
      <c r="J45" s="73"/>
    </row>
    <row r="46" spans="1:10" s="3" customFormat="1" ht="21" customHeight="1">
      <c r="A46" s="38" t="s">
        <v>12</v>
      </c>
      <c r="B46" s="10">
        <v>6409673</v>
      </c>
      <c r="C46" s="38"/>
      <c r="D46" s="10">
        <v>5523288</v>
      </c>
      <c r="E46" s="8"/>
      <c r="F46" s="7">
        <v>5689800</v>
      </c>
      <c r="G46" s="19"/>
      <c r="H46" s="7">
        <v>5488403</v>
      </c>
      <c r="J46" s="73"/>
    </row>
    <row r="47" spans="1:10" s="3" customFormat="1" ht="21" customHeight="1">
      <c r="A47" s="38" t="s">
        <v>71</v>
      </c>
      <c r="B47" s="10">
        <v>19203616</v>
      </c>
      <c r="C47" s="38"/>
      <c r="D47" s="10">
        <v>0</v>
      </c>
      <c r="E47" s="8"/>
      <c r="F47" s="7">
        <v>18904053</v>
      </c>
      <c r="G47" s="19"/>
      <c r="H47" s="10">
        <v>0</v>
      </c>
      <c r="J47" s="73"/>
    </row>
    <row r="48" spans="1:10" s="3" customFormat="1" ht="21" customHeight="1">
      <c r="A48" s="63" t="s">
        <v>72</v>
      </c>
      <c r="B48" s="10">
        <v>56036155</v>
      </c>
      <c r="C48" s="63"/>
      <c r="D48" s="10">
        <v>37837421</v>
      </c>
      <c r="E48" s="8"/>
      <c r="F48" s="7">
        <v>55599724</v>
      </c>
      <c r="G48" s="19"/>
      <c r="H48" s="7">
        <v>37370815</v>
      </c>
      <c r="J48" s="73"/>
    </row>
    <row r="49" spans="1:10" s="3" customFormat="1" ht="21" customHeight="1">
      <c r="A49" s="63" t="s">
        <v>40</v>
      </c>
      <c r="B49" s="10">
        <v>142657067</v>
      </c>
      <c r="C49" s="63"/>
      <c r="D49" s="10">
        <v>144680567</v>
      </c>
      <c r="E49" s="8"/>
      <c r="F49" s="7">
        <v>139432944</v>
      </c>
      <c r="G49" s="19"/>
      <c r="H49" s="7">
        <v>144315507</v>
      </c>
      <c r="J49" s="73"/>
    </row>
    <row r="50" spans="1:10" s="3" customFormat="1" ht="21" customHeight="1">
      <c r="A50" s="63" t="s">
        <v>27</v>
      </c>
      <c r="B50" s="10">
        <v>0</v>
      </c>
      <c r="C50" s="63"/>
      <c r="D50" s="10">
        <v>1626872</v>
      </c>
      <c r="E50" s="8"/>
      <c r="F50" s="10">
        <v>0</v>
      </c>
      <c r="G50" s="19"/>
      <c r="H50" s="7">
        <v>103722</v>
      </c>
      <c r="J50" s="73"/>
    </row>
    <row r="51" spans="1:10" s="3" customFormat="1" ht="21" customHeight="1">
      <c r="A51" s="38" t="s">
        <v>26</v>
      </c>
      <c r="B51" s="36">
        <v>24279186</v>
      </c>
      <c r="C51" s="38"/>
      <c r="D51" s="36">
        <v>18701528</v>
      </c>
      <c r="E51" s="8"/>
      <c r="F51" s="36">
        <v>22919065</v>
      </c>
      <c r="G51" s="19"/>
      <c r="H51" s="36">
        <v>18428103</v>
      </c>
      <c r="J51" s="73"/>
    </row>
    <row r="52" spans="1:10" s="3" customFormat="1" ht="21" customHeight="1">
      <c r="A52" s="38" t="s">
        <v>74</v>
      </c>
      <c r="B52" s="36">
        <v>3933317</v>
      </c>
      <c r="C52" s="38"/>
      <c r="D52" s="36">
        <v>2364416</v>
      </c>
      <c r="E52" s="8"/>
      <c r="F52" s="36">
        <v>3726164</v>
      </c>
      <c r="G52" s="19"/>
      <c r="H52" s="36">
        <v>2158732</v>
      </c>
      <c r="J52" s="73"/>
    </row>
    <row r="53" spans="1:10" s="3" customFormat="1" ht="21" customHeight="1">
      <c r="A53" s="38" t="s">
        <v>13</v>
      </c>
      <c r="B53" s="36">
        <v>95499717</v>
      </c>
      <c r="C53" s="38"/>
      <c r="D53" s="36">
        <v>72754204</v>
      </c>
      <c r="E53" s="8"/>
      <c r="F53" s="36">
        <v>59378312</v>
      </c>
      <c r="G53" s="19"/>
      <c r="H53" s="36">
        <v>51721099</v>
      </c>
      <c r="J53" s="73"/>
    </row>
    <row r="54" spans="1:8" s="3" customFormat="1" ht="21" customHeight="1">
      <c r="A54" s="41" t="s">
        <v>54</v>
      </c>
      <c r="B54" s="9">
        <f>SUM(B44:B53)</f>
        <v>3367649962</v>
      </c>
      <c r="C54" s="41"/>
      <c r="D54" s="9">
        <f>SUM(D44:D53)</f>
        <v>2788626786</v>
      </c>
      <c r="E54" s="8"/>
      <c r="F54" s="9">
        <f>SUM(F44:F53)</f>
        <v>2994750560</v>
      </c>
      <c r="G54" s="19"/>
      <c r="H54" s="9">
        <f>SUM(H44:H53)</f>
        <v>2704898262</v>
      </c>
    </row>
    <row r="55" spans="1:8" s="3" customFormat="1" ht="21" customHeight="1">
      <c r="A55" s="41"/>
      <c r="B55" s="10"/>
      <c r="C55" s="41"/>
      <c r="D55" s="10"/>
      <c r="E55" s="8"/>
      <c r="F55" s="10"/>
      <c r="G55" s="19"/>
      <c r="H55" s="10"/>
    </row>
    <row r="56" spans="1:8" s="3" customFormat="1" ht="21" customHeight="1">
      <c r="A56" s="38" t="s">
        <v>41</v>
      </c>
      <c r="B56" s="57"/>
      <c r="C56" s="38"/>
      <c r="D56" s="57"/>
      <c r="E56" s="8"/>
      <c r="F56" s="19"/>
      <c r="G56" s="19"/>
      <c r="H56" s="19"/>
    </row>
    <row r="57" spans="1:8" s="3" customFormat="1" ht="21" customHeight="1">
      <c r="A57" s="55" t="s">
        <v>14</v>
      </c>
      <c r="B57" s="57"/>
      <c r="C57" s="55"/>
      <c r="D57" s="57"/>
      <c r="E57" s="8"/>
      <c r="F57" s="19"/>
      <c r="G57" s="19"/>
      <c r="H57" s="19"/>
    </row>
    <row r="58" spans="1:8" s="3" customFormat="1" ht="21" customHeight="1">
      <c r="A58" s="41" t="s">
        <v>15</v>
      </c>
      <c r="B58" s="57"/>
      <c r="C58" s="41"/>
      <c r="D58" s="57"/>
      <c r="E58" s="8"/>
      <c r="F58" s="19"/>
      <c r="G58" s="19"/>
      <c r="H58" s="19"/>
    </row>
    <row r="59" spans="1:8" s="3" customFormat="1" ht="21" customHeight="1" thickBot="1">
      <c r="A59" s="59" t="s">
        <v>23</v>
      </c>
      <c r="B59" s="60">
        <v>16550</v>
      </c>
      <c r="C59" s="59"/>
      <c r="D59" s="60">
        <v>16550</v>
      </c>
      <c r="E59" s="13"/>
      <c r="F59" s="60">
        <v>16550</v>
      </c>
      <c r="G59" s="19"/>
      <c r="H59" s="60">
        <v>16550</v>
      </c>
    </row>
    <row r="60" spans="1:8" s="3" customFormat="1" ht="21" customHeight="1" thickBot="1" thickTop="1">
      <c r="A60" s="59" t="s">
        <v>22</v>
      </c>
      <c r="B60" s="60">
        <v>39983450</v>
      </c>
      <c r="C60" s="59"/>
      <c r="D60" s="60">
        <v>39983450</v>
      </c>
      <c r="E60" s="13"/>
      <c r="F60" s="60">
        <v>39983450</v>
      </c>
      <c r="G60" s="19"/>
      <c r="H60" s="60">
        <v>39983450</v>
      </c>
    </row>
    <row r="61" spans="1:8" s="3" customFormat="1" ht="21" customHeight="1" thickTop="1">
      <c r="A61" s="61" t="s">
        <v>16</v>
      </c>
      <c r="B61" s="62"/>
      <c r="C61" s="61"/>
      <c r="D61" s="62"/>
      <c r="E61" s="13"/>
      <c r="F61" s="20"/>
      <c r="G61" s="20"/>
      <c r="H61" s="20"/>
    </row>
    <row r="62" spans="1:8" s="3" customFormat="1" ht="21" customHeight="1">
      <c r="A62" s="59" t="s">
        <v>62</v>
      </c>
      <c r="B62" s="58">
        <v>19088429</v>
      </c>
      <c r="C62" s="59"/>
      <c r="D62" s="58">
        <v>19088429</v>
      </c>
      <c r="E62" s="13"/>
      <c r="F62" s="58">
        <v>19088429</v>
      </c>
      <c r="G62" s="19"/>
      <c r="H62" s="58">
        <v>19088429</v>
      </c>
    </row>
    <row r="63" spans="1:8" s="3" customFormat="1" ht="21" customHeight="1">
      <c r="A63" s="63" t="s">
        <v>17</v>
      </c>
      <c r="B63" s="57">
        <v>56346232</v>
      </c>
      <c r="C63" s="63"/>
      <c r="D63" s="57">
        <v>56346232</v>
      </c>
      <c r="E63" s="13"/>
      <c r="F63" s="57">
        <v>56346232</v>
      </c>
      <c r="G63" s="19"/>
      <c r="H63" s="57">
        <v>56346232</v>
      </c>
    </row>
    <row r="64" spans="1:10" s="3" customFormat="1" ht="21" customHeight="1">
      <c r="A64" s="63" t="s">
        <v>43</v>
      </c>
      <c r="B64" s="57">
        <v>40546160</v>
      </c>
      <c r="C64" s="63"/>
      <c r="D64" s="57">
        <v>34471457</v>
      </c>
      <c r="E64" s="8"/>
      <c r="F64" s="57">
        <v>46191511</v>
      </c>
      <c r="G64" s="20"/>
      <c r="H64" s="57">
        <v>40383596</v>
      </c>
      <c r="J64" s="73"/>
    </row>
    <row r="65" spans="1:8" s="3" customFormat="1" ht="21" customHeight="1">
      <c r="A65" s="38" t="s">
        <v>18</v>
      </c>
      <c r="B65" s="57"/>
      <c r="C65" s="38"/>
      <c r="D65" s="57"/>
      <c r="E65" s="8"/>
      <c r="F65" s="19"/>
      <c r="G65" s="19"/>
      <c r="H65" s="19"/>
    </row>
    <row r="66" spans="1:8" s="3" customFormat="1" ht="21" customHeight="1">
      <c r="A66" s="41" t="s">
        <v>19</v>
      </c>
      <c r="B66" s="57"/>
      <c r="C66" s="41"/>
      <c r="D66" s="57"/>
      <c r="E66" s="8"/>
      <c r="F66" s="21"/>
      <c r="G66" s="21"/>
      <c r="H66" s="21"/>
    </row>
    <row r="67" spans="1:8" s="3" customFormat="1" ht="21" customHeight="1">
      <c r="A67" s="59" t="s">
        <v>44</v>
      </c>
      <c r="B67" s="56">
        <v>24500000</v>
      </c>
      <c r="C67" s="42"/>
      <c r="D67" s="56">
        <v>24000000</v>
      </c>
      <c r="E67" s="8"/>
      <c r="F67" s="56">
        <v>24500000</v>
      </c>
      <c r="G67" s="19"/>
      <c r="H67" s="56">
        <v>24000000</v>
      </c>
    </row>
    <row r="68" spans="1:8" s="3" customFormat="1" ht="21" customHeight="1">
      <c r="A68" s="59" t="s">
        <v>28</v>
      </c>
      <c r="B68" s="56">
        <v>106500000</v>
      </c>
      <c r="C68" s="42"/>
      <c r="D68" s="56">
        <v>106500000</v>
      </c>
      <c r="E68" s="13"/>
      <c r="F68" s="56">
        <v>106500000</v>
      </c>
      <c r="G68" s="19"/>
      <c r="H68" s="56">
        <v>106500000</v>
      </c>
    </row>
    <row r="69" spans="1:8" s="3" customFormat="1" ht="21" customHeight="1">
      <c r="A69" s="41" t="s">
        <v>20</v>
      </c>
      <c r="B69" s="64">
        <v>191359138</v>
      </c>
      <c r="C69" s="41"/>
      <c r="D69" s="64">
        <v>187345092</v>
      </c>
      <c r="E69" s="8"/>
      <c r="F69" s="64">
        <v>175814091</v>
      </c>
      <c r="G69" s="19"/>
      <c r="H69" s="64">
        <v>172144820</v>
      </c>
    </row>
    <row r="70" spans="1:8" s="3" customFormat="1" ht="21" customHeight="1">
      <c r="A70" s="41" t="s">
        <v>48</v>
      </c>
      <c r="B70" s="57">
        <f>SUM(B62:B69)</f>
        <v>438339959</v>
      </c>
      <c r="C70" s="41"/>
      <c r="D70" s="57">
        <f>SUM(D62:D69)</f>
        <v>427751210</v>
      </c>
      <c r="E70" s="8"/>
      <c r="F70" s="57">
        <f>SUM(F62:F69)</f>
        <v>428440263</v>
      </c>
      <c r="G70" s="19"/>
      <c r="H70" s="57">
        <f>SUM(H62:H69)</f>
        <v>418463077</v>
      </c>
    </row>
    <row r="71" spans="1:8" s="3" customFormat="1" ht="21" customHeight="1">
      <c r="A71" s="38" t="s">
        <v>45</v>
      </c>
      <c r="B71" s="43">
        <v>373396</v>
      </c>
      <c r="C71" s="38"/>
      <c r="D71" s="43">
        <v>365099</v>
      </c>
      <c r="E71" s="8"/>
      <c r="F71" s="43">
        <v>0</v>
      </c>
      <c r="G71" s="19"/>
      <c r="H71" s="43">
        <v>0</v>
      </c>
    </row>
    <row r="72" spans="1:8" s="3" customFormat="1" ht="21" customHeight="1">
      <c r="A72" s="41" t="s">
        <v>46</v>
      </c>
      <c r="B72" s="57">
        <f>SUM(B70:B71)</f>
        <v>438713355</v>
      </c>
      <c r="C72" s="41"/>
      <c r="D72" s="57">
        <f>SUM(D70:D71)</f>
        <v>428116309</v>
      </c>
      <c r="E72" s="8"/>
      <c r="F72" s="57">
        <f>SUM(F70:F71)</f>
        <v>428440263</v>
      </c>
      <c r="G72" s="19"/>
      <c r="H72" s="57">
        <f>SUM(H70:H71)</f>
        <v>418463077</v>
      </c>
    </row>
    <row r="73" spans="1:8" s="3" customFormat="1" ht="21" customHeight="1" thickBot="1">
      <c r="A73" s="52" t="s">
        <v>47</v>
      </c>
      <c r="B73" s="14">
        <f>+B72+B54</f>
        <v>3806363317</v>
      </c>
      <c r="C73" s="52"/>
      <c r="D73" s="14">
        <f>+D72+D54</f>
        <v>3216743095</v>
      </c>
      <c r="E73" s="8"/>
      <c r="F73" s="14">
        <f>F54+F72</f>
        <v>3423190823</v>
      </c>
      <c r="G73" s="19"/>
      <c r="H73" s="14">
        <f>H54+H72</f>
        <v>3123361339</v>
      </c>
    </row>
    <row r="74" spans="1:8" s="3" customFormat="1" ht="21" customHeight="1" thickTop="1">
      <c r="A74" s="38"/>
      <c r="B74" s="73"/>
      <c r="C74" s="38"/>
      <c r="D74" s="73"/>
      <c r="E74" s="73"/>
      <c r="F74" s="73"/>
      <c r="G74" s="73"/>
      <c r="H74" s="73"/>
    </row>
    <row r="75" spans="1:8" s="28" customFormat="1" ht="21" customHeight="1">
      <c r="A75" s="1"/>
      <c r="B75" s="72"/>
      <c r="C75" s="1"/>
      <c r="D75" s="72"/>
      <c r="E75" s="1"/>
      <c r="F75" s="72"/>
      <c r="G75" s="22"/>
      <c r="H75" s="72"/>
    </row>
    <row r="76" spans="1:8" s="28" customFormat="1" ht="21" customHeight="1">
      <c r="A76" s="1"/>
      <c r="B76" s="1"/>
      <c r="C76" s="1"/>
      <c r="D76" s="24"/>
      <c r="E76" s="1"/>
      <c r="F76" s="24"/>
      <c r="G76" s="22"/>
      <c r="H76" s="24"/>
    </row>
    <row r="77" spans="2:6" ht="21" customHeight="1">
      <c r="B77" s="74"/>
      <c r="F77" s="24"/>
    </row>
    <row r="78" ht="21" customHeight="1">
      <c r="F78" s="24"/>
    </row>
    <row r="79" ht="21" customHeight="1">
      <c r="F79" s="2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6" ySplit="8" topLeftCell="G9" activePane="bottomRight" state="frozen"/>
      <selection pane="topLeft" activeCell="M51" sqref="M51"/>
      <selection pane="topRight" activeCell="M51" sqref="M51"/>
      <selection pane="bottomLeft" activeCell="M51" sqref="M51"/>
      <selection pane="bottomRight" activeCell="A1" sqref="A1:Q1"/>
    </sheetView>
  </sheetViews>
  <sheetFormatPr defaultColWidth="9.140625" defaultRowHeight="12.75"/>
  <cols>
    <col min="1" max="5" width="1.7109375" style="38" customWidth="1"/>
    <col min="6" max="6" width="39.57421875" style="38" customWidth="1"/>
    <col min="7" max="7" width="13.140625" style="85" customWidth="1"/>
    <col min="8" max="8" width="0.9921875" style="38" customWidth="1"/>
    <col min="9" max="9" width="13.140625" style="85" customWidth="1"/>
    <col min="10" max="10" width="0.9921875" style="38" customWidth="1"/>
    <col min="11" max="11" width="13.140625" style="38" customWidth="1"/>
    <col min="12" max="12" width="2.140625" style="38" customWidth="1"/>
    <col min="13" max="13" width="13.140625" style="85" customWidth="1"/>
    <col min="14" max="14" width="0.9921875" style="38" customWidth="1"/>
    <col min="15" max="15" width="13.140625" style="85" customWidth="1"/>
    <col min="16" max="16" width="0.9921875" style="38" customWidth="1"/>
    <col min="17" max="17" width="13.140625" style="38" customWidth="1"/>
    <col min="18" max="16384" width="9.140625" style="38" customWidth="1"/>
  </cols>
  <sheetData>
    <row r="1" spans="1:18" ht="18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79"/>
    </row>
    <row r="2" spans="1:17" ht="18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8" customHeight="1">
      <c r="A3" s="118" t="s">
        <v>81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8" customHeight="1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7:17" ht="12" customHeight="1">
      <c r="G5" s="80"/>
      <c r="I5" s="80"/>
      <c r="K5" s="56"/>
      <c r="M5" s="81"/>
      <c r="N5" s="52"/>
      <c r="O5" s="80"/>
      <c r="P5" s="52"/>
      <c r="Q5" s="82" t="s">
        <v>24</v>
      </c>
    </row>
    <row r="6" spans="7:17" ht="18" customHeight="1">
      <c r="G6" s="119" t="s">
        <v>1</v>
      </c>
      <c r="H6" s="119"/>
      <c r="I6" s="119"/>
      <c r="J6" s="119"/>
      <c r="K6" s="119"/>
      <c r="L6" s="83"/>
      <c r="M6" s="120" t="s">
        <v>49</v>
      </c>
      <c r="N6" s="120"/>
      <c r="O6" s="120"/>
      <c r="P6" s="120"/>
      <c r="Q6" s="120"/>
    </row>
    <row r="7" spans="7:17" ht="20.25" customHeight="1">
      <c r="G7" s="84" t="s">
        <v>77</v>
      </c>
      <c r="I7" s="53" t="s">
        <v>82</v>
      </c>
      <c r="K7" s="84" t="s">
        <v>83</v>
      </c>
      <c r="M7" s="84" t="s">
        <v>77</v>
      </c>
      <c r="O7" s="53" t="s">
        <v>82</v>
      </c>
      <c r="Q7" s="84" t="s">
        <v>83</v>
      </c>
    </row>
    <row r="8" spans="7:17" ht="12" customHeight="1">
      <c r="G8" s="38"/>
      <c r="I8" s="38"/>
      <c r="M8" s="52"/>
      <c r="N8" s="53"/>
      <c r="O8" s="52"/>
      <c r="P8" s="53"/>
      <c r="Q8" s="52"/>
    </row>
    <row r="9" spans="11:17" ht="12" customHeight="1">
      <c r="K9" s="85"/>
      <c r="Q9" s="85"/>
    </row>
    <row r="10" spans="11:17" ht="7.5" customHeight="1">
      <c r="K10" s="85"/>
      <c r="Q10" s="85"/>
    </row>
    <row r="11" spans="1:18" ht="21.75" customHeight="1">
      <c r="A11" s="38" t="s">
        <v>84</v>
      </c>
      <c r="G11" s="86">
        <v>27199886</v>
      </c>
      <c r="I11" s="86">
        <v>28625157</v>
      </c>
      <c r="K11" s="86">
        <v>28014594</v>
      </c>
      <c r="M11" s="86">
        <v>23612215</v>
      </c>
      <c r="O11" s="86">
        <v>27586599</v>
      </c>
      <c r="Q11" s="86">
        <v>26891270</v>
      </c>
      <c r="R11" s="56"/>
    </row>
    <row r="12" spans="1:18" ht="21.75" customHeight="1">
      <c r="A12" s="38" t="s">
        <v>85</v>
      </c>
      <c r="G12" s="86">
        <v>9089546</v>
      </c>
      <c r="I12" s="86">
        <v>8805355</v>
      </c>
      <c r="K12" s="86">
        <v>10379228</v>
      </c>
      <c r="L12" s="87"/>
      <c r="M12" s="86">
        <v>7440824</v>
      </c>
      <c r="O12" s="86">
        <v>8412821</v>
      </c>
      <c r="Q12" s="86">
        <v>9980067</v>
      </c>
      <c r="R12" s="56"/>
    </row>
    <row r="13" spans="3:18" ht="21.75" customHeight="1">
      <c r="C13" s="38" t="s">
        <v>86</v>
      </c>
      <c r="G13" s="88">
        <f>G11-G12</f>
        <v>18110340</v>
      </c>
      <c r="I13" s="88">
        <f>I11-I12</f>
        <v>19819802</v>
      </c>
      <c r="K13" s="88">
        <f>K11-K12</f>
        <v>17635366</v>
      </c>
      <c r="M13" s="88">
        <f>M11-M12</f>
        <v>16171391</v>
      </c>
      <c r="O13" s="88">
        <f>O11-O12</f>
        <v>19173778</v>
      </c>
      <c r="Q13" s="88">
        <f>Q11-Q12</f>
        <v>16911203</v>
      </c>
      <c r="R13" s="56"/>
    </row>
    <row r="14" spans="1:18" ht="21.75" customHeight="1">
      <c r="A14" s="38" t="s">
        <v>87</v>
      </c>
      <c r="G14" s="86">
        <v>7434281</v>
      </c>
      <c r="I14" s="86">
        <v>9082977</v>
      </c>
      <c r="K14" s="86">
        <v>9139964</v>
      </c>
      <c r="M14" s="86">
        <v>5795794</v>
      </c>
      <c r="O14" s="86">
        <v>7423061</v>
      </c>
      <c r="Q14" s="86">
        <v>7957749</v>
      </c>
      <c r="R14" s="56"/>
    </row>
    <row r="15" spans="1:18" ht="21.75" customHeight="1">
      <c r="A15" s="38" t="s">
        <v>88</v>
      </c>
      <c r="G15" s="86">
        <v>1813426</v>
      </c>
      <c r="I15" s="86">
        <v>2729081</v>
      </c>
      <c r="K15" s="86">
        <v>2524849</v>
      </c>
      <c r="M15" s="86">
        <v>1727510</v>
      </c>
      <c r="O15" s="86">
        <v>2680675</v>
      </c>
      <c r="Q15" s="86">
        <v>2479461</v>
      </c>
      <c r="R15" s="56"/>
    </row>
    <row r="16" spans="3:18" ht="21.75" customHeight="1">
      <c r="C16" s="38" t="s">
        <v>89</v>
      </c>
      <c r="G16" s="88">
        <f>G14-G15</f>
        <v>5620855</v>
      </c>
      <c r="I16" s="88">
        <f>I14-I15</f>
        <v>6353896</v>
      </c>
      <c r="K16" s="88">
        <f>K14-K15</f>
        <v>6615115</v>
      </c>
      <c r="M16" s="88">
        <f>M14-M15</f>
        <v>4068284</v>
      </c>
      <c r="O16" s="88">
        <f>O14-O15</f>
        <v>4742386</v>
      </c>
      <c r="Q16" s="88">
        <f>Q14-Q15</f>
        <v>5478288</v>
      </c>
      <c r="R16" s="56"/>
    </row>
    <row r="17" spans="1:18" ht="21.75" customHeight="1">
      <c r="A17" s="38" t="s">
        <v>90</v>
      </c>
      <c r="G17" s="89"/>
      <c r="I17" s="89"/>
      <c r="K17" s="89"/>
      <c r="M17" s="89"/>
      <c r="O17" s="89"/>
      <c r="Q17" s="89"/>
      <c r="R17" s="56"/>
    </row>
    <row r="18" spans="2:18" ht="21.75" customHeight="1">
      <c r="B18" s="38" t="s">
        <v>91</v>
      </c>
      <c r="G18" s="86">
        <v>7061589</v>
      </c>
      <c r="I18" s="90">
        <v>-1689429</v>
      </c>
      <c r="K18" s="89">
        <v>0</v>
      </c>
      <c r="M18" s="86">
        <v>6766408</v>
      </c>
      <c r="O18" s="90">
        <v>-1202097</v>
      </c>
      <c r="Q18" s="89">
        <v>0</v>
      </c>
      <c r="R18" s="56"/>
    </row>
    <row r="19" spans="1:18" ht="21.75" customHeight="1">
      <c r="A19" s="38" t="s">
        <v>92</v>
      </c>
      <c r="G19" s="89">
        <v>0</v>
      </c>
      <c r="I19" s="89">
        <v>0</v>
      </c>
      <c r="K19" s="89">
        <v>1864690</v>
      </c>
      <c r="M19" s="86">
        <v>0</v>
      </c>
      <c r="O19" s="86">
        <v>0</v>
      </c>
      <c r="Q19" s="86">
        <v>1571417</v>
      </c>
      <c r="R19" s="56"/>
    </row>
    <row r="20" spans="1:18" ht="21.75" customHeight="1">
      <c r="A20" s="38" t="s">
        <v>93</v>
      </c>
      <c r="G20" s="86">
        <v>316905</v>
      </c>
      <c r="I20" s="86">
        <v>1150513</v>
      </c>
      <c r="K20" s="86">
        <v>2470699</v>
      </c>
      <c r="M20" s="86">
        <v>316894</v>
      </c>
      <c r="O20" s="86">
        <v>1150509</v>
      </c>
      <c r="Q20" s="86">
        <v>2363175</v>
      </c>
      <c r="R20" s="56"/>
    </row>
    <row r="21" spans="1:18" ht="21.75" customHeight="1">
      <c r="A21" s="38" t="s">
        <v>94</v>
      </c>
      <c r="G21" s="36">
        <v>36124</v>
      </c>
      <c r="I21" s="36">
        <v>12127</v>
      </c>
      <c r="K21" s="86">
        <v>45631</v>
      </c>
      <c r="M21" s="86">
        <v>0</v>
      </c>
      <c r="O21" s="86">
        <v>0</v>
      </c>
      <c r="Q21" s="86">
        <v>0</v>
      </c>
      <c r="R21" s="56"/>
    </row>
    <row r="22" spans="1:18" ht="21.75" customHeight="1">
      <c r="A22" s="38" t="s">
        <v>95</v>
      </c>
      <c r="B22" s="91"/>
      <c r="C22" s="91"/>
      <c r="D22" s="91"/>
      <c r="E22" s="91"/>
      <c r="F22" s="91"/>
      <c r="G22" s="36">
        <v>44892</v>
      </c>
      <c r="I22" s="36">
        <v>58144</v>
      </c>
      <c r="K22" s="36">
        <v>522675</v>
      </c>
      <c r="M22" s="86">
        <v>37632</v>
      </c>
      <c r="O22" s="86">
        <v>48137</v>
      </c>
      <c r="Q22" s="86">
        <v>512047</v>
      </c>
      <c r="R22" s="56"/>
    </row>
    <row r="23" spans="1:18" ht="21.75" customHeight="1">
      <c r="A23" s="38" t="s">
        <v>96</v>
      </c>
      <c r="B23" s="91"/>
      <c r="C23" s="91"/>
      <c r="D23" s="91"/>
      <c r="E23" s="91"/>
      <c r="F23" s="91"/>
      <c r="G23" s="36">
        <v>882028</v>
      </c>
      <c r="I23" s="36">
        <v>485967</v>
      </c>
      <c r="K23" s="36">
        <v>1849266</v>
      </c>
      <c r="M23" s="86">
        <v>1893666</v>
      </c>
      <c r="O23" s="86">
        <v>485967</v>
      </c>
      <c r="Q23" s="86">
        <v>4274979</v>
      </c>
      <c r="R23" s="56"/>
    </row>
    <row r="24" spans="1:18" ht="21.75" customHeight="1">
      <c r="A24" s="38" t="s">
        <v>97</v>
      </c>
      <c r="G24" s="92">
        <v>212181</v>
      </c>
      <c r="I24" s="92">
        <v>203473</v>
      </c>
      <c r="K24" s="92">
        <v>165851</v>
      </c>
      <c r="M24" s="86">
        <v>108790</v>
      </c>
      <c r="O24" s="86">
        <v>134071</v>
      </c>
      <c r="Q24" s="86">
        <v>136104</v>
      </c>
      <c r="R24" s="56"/>
    </row>
    <row r="25" spans="3:18" ht="21.75" customHeight="1">
      <c r="C25" s="38" t="s">
        <v>98</v>
      </c>
      <c r="G25" s="88">
        <f>G13+G16+SUM(G18:G24)</f>
        <v>32284914</v>
      </c>
      <c r="I25" s="88">
        <f>I13+I16+SUM(I18:I24)</f>
        <v>26394493</v>
      </c>
      <c r="K25" s="88">
        <f>K13+K16+SUM(K18:K24)</f>
        <v>31169293</v>
      </c>
      <c r="M25" s="88">
        <f>M13+M16+SUM(M18:M24)</f>
        <v>29363065</v>
      </c>
      <c r="O25" s="88">
        <f>O13+O16+SUM(O18:O24)</f>
        <v>24532751</v>
      </c>
      <c r="Q25" s="88">
        <f>Q13+Q16+SUM(Q18:Q24)</f>
        <v>31247213</v>
      </c>
      <c r="R25" s="56"/>
    </row>
    <row r="26" spans="1:18" ht="21.75" customHeight="1">
      <c r="A26" s="38" t="s">
        <v>99</v>
      </c>
      <c r="G26" s="86"/>
      <c r="I26" s="86"/>
      <c r="K26" s="86"/>
      <c r="M26" s="86"/>
      <c r="O26" s="86"/>
      <c r="Q26" s="86"/>
      <c r="R26" s="56"/>
    </row>
    <row r="27" spans="3:18" ht="21.75" customHeight="1">
      <c r="C27" s="38" t="s">
        <v>100</v>
      </c>
      <c r="G27" s="86">
        <v>7519619</v>
      </c>
      <c r="I27" s="86">
        <v>6836054</v>
      </c>
      <c r="K27" s="86">
        <v>6675980</v>
      </c>
      <c r="M27" s="86">
        <v>6194424</v>
      </c>
      <c r="O27" s="86">
        <v>6221518</v>
      </c>
      <c r="Q27" s="86">
        <v>6049233</v>
      </c>
      <c r="R27" s="56"/>
    </row>
    <row r="28" spans="3:18" ht="21.75" customHeight="1">
      <c r="C28" s="38" t="s">
        <v>101</v>
      </c>
      <c r="G28" s="86">
        <v>65658</v>
      </c>
      <c r="I28" s="86">
        <v>33274</v>
      </c>
      <c r="K28" s="86">
        <v>54360</v>
      </c>
      <c r="M28" s="86">
        <v>46000</v>
      </c>
      <c r="O28" s="86">
        <v>14850</v>
      </c>
      <c r="Q28" s="86">
        <v>47630</v>
      </c>
      <c r="R28" s="56"/>
    </row>
    <row r="29" spans="3:18" ht="21.75" customHeight="1">
      <c r="C29" s="38" t="s">
        <v>102</v>
      </c>
      <c r="G29" s="86">
        <v>3828725</v>
      </c>
      <c r="I29" s="86">
        <v>2295767</v>
      </c>
      <c r="K29" s="86">
        <v>3147108</v>
      </c>
      <c r="M29" s="86">
        <v>3394938</v>
      </c>
      <c r="O29" s="86">
        <v>2113285</v>
      </c>
      <c r="Q29" s="86">
        <v>2977265</v>
      </c>
      <c r="R29" s="56"/>
    </row>
    <row r="30" spans="3:18" ht="21.75" customHeight="1">
      <c r="C30" s="38" t="s">
        <v>103</v>
      </c>
      <c r="G30" s="86">
        <v>762639</v>
      </c>
      <c r="I30" s="86">
        <v>780823</v>
      </c>
      <c r="K30" s="86">
        <v>849548</v>
      </c>
      <c r="M30" s="86">
        <v>747086</v>
      </c>
      <c r="O30" s="86">
        <v>768959</v>
      </c>
      <c r="Q30" s="86">
        <v>833403</v>
      </c>
      <c r="R30" s="56"/>
    </row>
    <row r="31" spans="3:18" ht="21.75" customHeight="1">
      <c r="C31" s="38" t="s">
        <v>28</v>
      </c>
      <c r="G31" s="92">
        <v>2849401</v>
      </c>
      <c r="I31" s="92">
        <v>1431385</v>
      </c>
      <c r="K31" s="92">
        <v>3381455</v>
      </c>
      <c r="M31" s="92">
        <v>2461444</v>
      </c>
      <c r="O31" s="92">
        <v>1229171</v>
      </c>
      <c r="Q31" s="92">
        <v>3176092</v>
      </c>
      <c r="R31" s="56"/>
    </row>
    <row r="32" spans="5:18" ht="21.75" customHeight="1">
      <c r="E32" s="38" t="s">
        <v>104</v>
      </c>
      <c r="G32" s="88">
        <f>SUM(G27:G31)</f>
        <v>15026042</v>
      </c>
      <c r="I32" s="88">
        <f>SUM(I27:I31)</f>
        <v>11377303</v>
      </c>
      <c r="K32" s="88">
        <f>SUM(K27:K31)</f>
        <v>14108451</v>
      </c>
      <c r="M32" s="88">
        <f>SUM(M27:M31)</f>
        <v>12843892</v>
      </c>
      <c r="O32" s="88">
        <f>SUM(O27:O31)</f>
        <v>10347783</v>
      </c>
      <c r="Q32" s="88">
        <f>SUM(Q27:Q31)</f>
        <v>13083623</v>
      </c>
      <c r="R32" s="56"/>
    </row>
    <row r="33" spans="1:18" ht="21.75" customHeight="1">
      <c r="A33" s="38" t="s">
        <v>105</v>
      </c>
      <c r="G33" s="89">
        <v>13237816</v>
      </c>
      <c r="H33" s="54"/>
      <c r="I33" s="89">
        <v>5087268</v>
      </c>
      <c r="J33" s="54"/>
      <c r="K33" s="89">
        <v>0</v>
      </c>
      <c r="M33" s="89">
        <v>13103408</v>
      </c>
      <c r="N33" s="54"/>
      <c r="O33" s="89">
        <v>4952846</v>
      </c>
      <c r="P33" s="54"/>
      <c r="Q33" s="89">
        <v>0</v>
      </c>
      <c r="R33" s="56"/>
    </row>
    <row r="34" spans="1:18" ht="21.75" customHeight="1">
      <c r="A34" s="38" t="s">
        <v>106</v>
      </c>
      <c r="G34" s="92">
        <v>0</v>
      </c>
      <c r="I34" s="92">
        <v>0</v>
      </c>
      <c r="K34" s="92">
        <v>5549135</v>
      </c>
      <c r="M34" s="92">
        <v>0</v>
      </c>
      <c r="O34" s="92">
        <v>0</v>
      </c>
      <c r="Q34" s="92">
        <v>5396021</v>
      </c>
      <c r="R34" s="56"/>
    </row>
    <row r="35" spans="1:18" ht="21.75" customHeight="1">
      <c r="A35" s="38" t="s">
        <v>107</v>
      </c>
      <c r="G35" s="86">
        <f>+G25-G32-SUM(G33:G34)</f>
        <v>4021056</v>
      </c>
      <c r="I35" s="86">
        <f>+I25-I32-SUM(I33:I34)</f>
        <v>9929922</v>
      </c>
      <c r="K35" s="86">
        <f>+K25-K32-SUM(K33:K34)</f>
        <v>11511707</v>
      </c>
      <c r="M35" s="86">
        <f>+M25-M32-SUM(M33:M34)</f>
        <v>3415765</v>
      </c>
      <c r="O35" s="86">
        <f>+O25-O32-SUM(O33:O34)</f>
        <v>9232122</v>
      </c>
      <c r="Q35" s="86">
        <f>+Q25-Q32-SUM(Q33:Q34)</f>
        <v>12767569</v>
      </c>
      <c r="R35" s="56"/>
    </row>
    <row r="36" spans="1:18" ht="21.75" customHeight="1">
      <c r="A36" s="38" t="s">
        <v>108</v>
      </c>
      <c r="G36" s="36">
        <v>834141</v>
      </c>
      <c r="I36" s="36">
        <v>2168655</v>
      </c>
      <c r="K36" s="36">
        <v>2064885</v>
      </c>
      <c r="M36" s="92">
        <v>503243</v>
      </c>
      <c r="O36" s="92">
        <v>2035606</v>
      </c>
      <c r="Q36" s="92">
        <v>1847103</v>
      </c>
      <c r="R36" s="56"/>
    </row>
    <row r="37" spans="1:18" ht="21.75" customHeight="1">
      <c r="A37" s="38" t="s">
        <v>109</v>
      </c>
      <c r="G37" s="88">
        <f>G35-G36</f>
        <v>3186915</v>
      </c>
      <c r="I37" s="88">
        <f>I35-I36</f>
        <v>7761267</v>
      </c>
      <c r="K37" s="88">
        <f>K35-K36</f>
        <v>9446822</v>
      </c>
      <c r="M37" s="88">
        <f>M35-M36</f>
        <v>2912522</v>
      </c>
      <c r="O37" s="88">
        <f>O35-O36</f>
        <v>7196516</v>
      </c>
      <c r="Q37" s="88">
        <f>Q35-Q36</f>
        <v>10920466</v>
      </c>
      <c r="R37" s="56"/>
    </row>
    <row r="38" spans="1:18" ht="21.75" customHeight="1">
      <c r="A38" s="52"/>
      <c r="G38" s="89"/>
      <c r="I38" s="89"/>
      <c r="K38" s="89"/>
      <c r="M38" s="89"/>
      <c r="O38" s="89"/>
      <c r="Q38" s="89"/>
      <c r="R38" s="56"/>
    </row>
    <row r="39" spans="1:18" ht="21.75" customHeight="1">
      <c r="A39" s="38" t="s">
        <v>110</v>
      </c>
      <c r="G39" s="89"/>
      <c r="I39" s="89"/>
      <c r="K39" s="89"/>
      <c r="M39" s="89"/>
      <c r="O39" s="89"/>
      <c r="Q39" s="89"/>
      <c r="R39" s="56"/>
    </row>
    <row r="40" spans="3:18" ht="21.75" customHeight="1">
      <c r="C40" s="38" t="s">
        <v>111</v>
      </c>
      <c r="G40" s="89"/>
      <c r="I40" s="89"/>
      <c r="K40" s="89"/>
      <c r="M40" s="89"/>
      <c r="O40" s="89"/>
      <c r="Q40" s="89"/>
      <c r="R40" s="56"/>
    </row>
    <row r="41" spans="4:18" ht="21.75" customHeight="1">
      <c r="D41" s="38" t="s">
        <v>112</v>
      </c>
      <c r="G41" s="89"/>
      <c r="I41" s="89"/>
      <c r="K41" s="89"/>
      <c r="M41" s="89"/>
      <c r="O41" s="89"/>
      <c r="Q41" s="89"/>
      <c r="R41" s="56"/>
    </row>
    <row r="42" spans="5:18" ht="21.75" customHeight="1">
      <c r="E42" s="38" t="s">
        <v>113</v>
      </c>
      <c r="G42" s="89"/>
      <c r="I42" s="89"/>
      <c r="K42" s="89"/>
      <c r="M42" s="89"/>
      <c r="O42" s="89"/>
      <c r="Q42" s="89"/>
      <c r="R42" s="56"/>
    </row>
    <row r="43" spans="6:18" ht="21.75" customHeight="1">
      <c r="F43" s="38" t="s">
        <v>114</v>
      </c>
      <c r="G43" s="86">
        <v>1008617</v>
      </c>
      <c r="I43" s="90">
        <v>-152159</v>
      </c>
      <c r="K43" s="93">
        <v>0</v>
      </c>
      <c r="M43" s="86">
        <v>615195</v>
      </c>
      <c r="O43" s="90">
        <v>-274060</v>
      </c>
      <c r="Q43" s="93">
        <v>0</v>
      </c>
      <c r="R43" s="56"/>
    </row>
    <row r="44" spans="5:18" ht="21.75" customHeight="1">
      <c r="E44" s="38" t="s">
        <v>115</v>
      </c>
      <c r="G44" s="86">
        <v>0</v>
      </c>
      <c r="I44" s="93">
        <v>0</v>
      </c>
      <c r="K44" s="86">
        <v>222947</v>
      </c>
      <c r="M44" s="86">
        <v>0</v>
      </c>
      <c r="O44" s="93">
        <v>0</v>
      </c>
      <c r="Q44" s="86">
        <v>275755</v>
      </c>
      <c r="R44" s="56"/>
    </row>
    <row r="45" spans="5:18" ht="21.75" customHeight="1">
      <c r="E45" s="38" t="s">
        <v>116</v>
      </c>
      <c r="G45" s="86"/>
      <c r="I45" s="90"/>
      <c r="K45" s="86"/>
      <c r="M45" s="86"/>
      <c r="O45" s="90"/>
      <c r="Q45" s="86"/>
      <c r="R45" s="56"/>
    </row>
    <row r="46" spans="6:18" ht="21.75" customHeight="1">
      <c r="F46" s="38" t="s">
        <v>117</v>
      </c>
      <c r="G46" s="86">
        <v>317980</v>
      </c>
      <c r="I46" s="90">
        <v>-88623</v>
      </c>
      <c r="K46" s="93">
        <v>0</v>
      </c>
      <c r="M46" s="86">
        <v>317980</v>
      </c>
      <c r="O46" s="90">
        <v>-88623</v>
      </c>
      <c r="Q46" s="93">
        <v>0</v>
      </c>
      <c r="R46" s="56"/>
    </row>
    <row r="47" spans="5:18" ht="21.75" customHeight="1">
      <c r="E47" s="38" t="s">
        <v>118</v>
      </c>
      <c r="G47" s="86"/>
      <c r="I47" s="86"/>
      <c r="K47" s="86"/>
      <c r="M47" s="86"/>
      <c r="O47" s="86"/>
      <c r="Q47" s="86"/>
      <c r="R47" s="56"/>
    </row>
    <row r="48" spans="6:18" ht="21.75" customHeight="1">
      <c r="F48" s="38" t="s">
        <v>119</v>
      </c>
      <c r="G48" s="90">
        <v>-3819701</v>
      </c>
      <c r="I48" s="94">
        <v>4130323</v>
      </c>
      <c r="K48" s="90">
        <v>-3255972</v>
      </c>
      <c r="M48" s="90">
        <v>-1728259</v>
      </c>
      <c r="O48" s="94">
        <v>2349648</v>
      </c>
      <c r="Q48" s="95">
        <v>-1572885</v>
      </c>
      <c r="R48" s="56"/>
    </row>
    <row r="49" spans="5:18" ht="21.75" customHeight="1">
      <c r="E49" s="38" t="s">
        <v>120</v>
      </c>
      <c r="G49" s="94">
        <v>0</v>
      </c>
      <c r="I49" s="94">
        <v>0</v>
      </c>
      <c r="K49" s="94">
        <v>587</v>
      </c>
      <c r="M49" s="96">
        <v>0</v>
      </c>
      <c r="O49" s="96">
        <v>0</v>
      </c>
      <c r="Q49" s="96">
        <v>0</v>
      </c>
      <c r="R49" s="56"/>
    </row>
    <row r="50" spans="5:18" ht="21.75" customHeight="1">
      <c r="E50" s="38" t="s">
        <v>121</v>
      </c>
      <c r="G50" s="95"/>
      <c r="I50" s="95"/>
      <c r="K50" s="95"/>
      <c r="M50" s="95"/>
      <c r="O50" s="95"/>
      <c r="Q50" s="95"/>
      <c r="R50" s="56"/>
    </row>
    <row r="51" spans="6:18" ht="21.75" customHeight="1">
      <c r="F51" s="38" t="s">
        <v>122</v>
      </c>
      <c r="G51" s="86">
        <v>17234</v>
      </c>
      <c r="H51" s="54"/>
      <c r="I51" s="94">
        <v>107735</v>
      </c>
      <c r="J51" s="54"/>
      <c r="K51" s="90">
        <v>-39023</v>
      </c>
      <c r="L51" s="54"/>
      <c r="M51" s="86">
        <v>103350</v>
      </c>
      <c r="N51" s="54"/>
      <c r="O51" s="94">
        <v>132965</v>
      </c>
      <c r="P51" s="54"/>
      <c r="Q51" s="95">
        <v>-49023</v>
      </c>
      <c r="R51" s="56"/>
    </row>
    <row r="52" spans="3:18" ht="21.75" customHeight="1">
      <c r="C52" s="38" t="s">
        <v>123</v>
      </c>
      <c r="G52" s="97"/>
      <c r="I52" s="97"/>
      <c r="K52" s="90"/>
      <c r="M52" s="97"/>
      <c r="O52" s="97"/>
      <c r="Q52" s="98"/>
      <c r="R52" s="56"/>
    </row>
    <row r="53" spans="4:18" ht="21.75" customHeight="1">
      <c r="D53" s="38" t="s">
        <v>112</v>
      </c>
      <c r="G53" s="97"/>
      <c r="I53" s="97"/>
      <c r="K53" s="94"/>
      <c r="M53" s="97"/>
      <c r="O53" s="97"/>
      <c r="Q53" s="98"/>
      <c r="R53" s="56"/>
    </row>
    <row r="54" spans="5:18" ht="21.75" customHeight="1">
      <c r="E54" s="38" t="s">
        <v>124</v>
      </c>
      <c r="G54" s="86">
        <v>14395161</v>
      </c>
      <c r="I54" s="94">
        <v>0</v>
      </c>
      <c r="K54" s="94">
        <v>0</v>
      </c>
      <c r="M54" s="86">
        <v>13987474</v>
      </c>
      <c r="O54" s="94">
        <v>0</v>
      </c>
      <c r="Q54" s="94">
        <v>0</v>
      </c>
      <c r="R54" s="56"/>
    </row>
    <row r="55" spans="5:18" ht="21.75" customHeight="1">
      <c r="E55" s="38" t="s">
        <v>125</v>
      </c>
      <c r="G55" s="97"/>
      <c r="I55" s="97"/>
      <c r="K55" s="94"/>
      <c r="M55" s="97"/>
      <c r="O55" s="97"/>
      <c r="Q55" s="98"/>
      <c r="R55" s="56"/>
    </row>
    <row r="56" spans="6:18" ht="21.75" customHeight="1">
      <c r="F56" s="38" t="s">
        <v>114</v>
      </c>
      <c r="G56" s="86">
        <v>14246272</v>
      </c>
      <c r="I56" s="97">
        <v>-23516952</v>
      </c>
      <c r="K56" s="94">
        <v>0</v>
      </c>
      <c r="M56" s="86">
        <v>13784896</v>
      </c>
      <c r="O56" s="97">
        <v>-22677077</v>
      </c>
      <c r="Q56" s="94">
        <v>0</v>
      </c>
      <c r="R56" s="56"/>
    </row>
    <row r="57" spans="5:18" ht="21.75" customHeight="1">
      <c r="E57" s="38" t="s">
        <v>126</v>
      </c>
      <c r="G57" s="97"/>
      <c r="I57" s="97"/>
      <c r="K57" s="94"/>
      <c r="M57" s="97"/>
      <c r="O57" s="97"/>
      <c r="Q57" s="98"/>
      <c r="R57" s="56"/>
    </row>
    <row r="58" spans="6:18" ht="21.75" customHeight="1">
      <c r="F58" s="38" t="s">
        <v>127</v>
      </c>
      <c r="G58" s="97"/>
      <c r="I58" s="97"/>
      <c r="K58" s="94"/>
      <c r="M58" s="97"/>
      <c r="O58" s="97"/>
      <c r="Q58" s="98"/>
      <c r="R58" s="56"/>
    </row>
    <row r="59" spans="6:18" ht="21.75" customHeight="1">
      <c r="F59" s="38" t="s">
        <v>128</v>
      </c>
      <c r="G59" s="86">
        <v>171640</v>
      </c>
      <c r="I59" s="94">
        <v>2012358</v>
      </c>
      <c r="K59" s="94">
        <v>0</v>
      </c>
      <c r="M59" s="94">
        <v>171640</v>
      </c>
      <c r="O59" s="94">
        <v>2012358</v>
      </c>
      <c r="Q59" s="94">
        <v>0</v>
      </c>
      <c r="R59" s="56"/>
    </row>
    <row r="60" spans="5:18" ht="21.75" customHeight="1">
      <c r="E60" s="38" t="s">
        <v>129</v>
      </c>
      <c r="G60" s="86"/>
      <c r="I60" s="97"/>
      <c r="K60" s="94"/>
      <c r="M60" s="97"/>
      <c r="O60" s="97"/>
      <c r="Q60" s="94"/>
      <c r="R60" s="56"/>
    </row>
    <row r="61" spans="5:18" ht="21.75" customHeight="1">
      <c r="E61" s="38" t="s">
        <v>130</v>
      </c>
      <c r="G61" s="86">
        <v>32854</v>
      </c>
      <c r="I61" s="97">
        <v>-2296</v>
      </c>
      <c r="K61" s="94">
        <v>0</v>
      </c>
      <c r="M61" s="94">
        <v>32854</v>
      </c>
      <c r="O61" s="98">
        <v>-2296</v>
      </c>
      <c r="Q61" s="94">
        <v>0</v>
      </c>
      <c r="R61" s="56"/>
    </row>
    <row r="62" spans="5:18" ht="21.75" customHeight="1">
      <c r="E62" s="38" t="s">
        <v>131</v>
      </c>
      <c r="G62" s="97">
        <v>-245</v>
      </c>
      <c r="I62" s="94">
        <v>847</v>
      </c>
      <c r="K62" s="94">
        <v>0</v>
      </c>
      <c r="M62" s="96">
        <v>0</v>
      </c>
      <c r="O62" s="96">
        <v>0</v>
      </c>
      <c r="Q62" s="96">
        <v>0</v>
      </c>
      <c r="R62" s="56"/>
    </row>
    <row r="63" spans="5:18" ht="21.75" customHeight="1">
      <c r="E63" s="38" t="s">
        <v>121</v>
      </c>
      <c r="G63" s="97"/>
      <c r="I63" s="97"/>
      <c r="K63" s="94"/>
      <c r="M63" s="97"/>
      <c r="O63" s="97"/>
      <c r="Q63" s="98"/>
      <c r="R63" s="56"/>
    </row>
    <row r="64" spans="6:18" ht="21.75" customHeight="1">
      <c r="F64" s="38" t="s">
        <v>122</v>
      </c>
      <c r="G64" s="99">
        <v>-5802399</v>
      </c>
      <c r="H64" s="54"/>
      <c r="I64" s="100">
        <v>4322017</v>
      </c>
      <c r="J64" s="54"/>
      <c r="K64" s="100">
        <v>0</v>
      </c>
      <c r="L64" s="54"/>
      <c r="M64" s="99">
        <v>-5623062</v>
      </c>
      <c r="N64" s="54"/>
      <c r="O64" s="100">
        <v>4153655</v>
      </c>
      <c r="P64" s="54"/>
      <c r="Q64" s="100">
        <v>0</v>
      </c>
      <c r="R64" s="56"/>
    </row>
    <row r="65" spans="6:18" ht="21.75" customHeight="1">
      <c r="F65" s="101" t="s">
        <v>132</v>
      </c>
      <c r="G65" s="88">
        <f>SUM(G43:G64)</f>
        <v>20567413</v>
      </c>
      <c r="I65" s="99">
        <f>SUM(I43:I64)</f>
        <v>-13186750</v>
      </c>
      <c r="K65" s="99">
        <f>SUM(K43:K64)</f>
        <v>-3071461</v>
      </c>
      <c r="M65" s="88">
        <f>SUM(M43:M64)</f>
        <v>21662068</v>
      </c>
      <c r="O65" s="99">
        <f>SUM(O43:O64)</f>
        <v>-14393430</v>
      </c>
      <c r="Q65" s="99">
        <f>SUM(Q43:Q64)</f>
        <v>-1346153</v>
      </c>
      <c r="R65" s="56"/>
    </row>
    <row r="66" spans="1:18" ht="21.75" customHeight="1" thickBot="1">
      <c r="A66" s="52" t="s">
        <v>133</v>
      </c>
      <c r="G66" s="102">
        <f>G37+G65</f>
        <v>23754328</v>
      </c>
      <c r="I66" s="103">
        <f>I37+I65</f>
        <v>-5425483</v>
      </c>
      <c r="K66" s="104">
        <f>K37+K65</f>
        <v>6375361</v>
      </c>
      <c r="M66" s="102">
        <f>M37+M65</f>
        <v>24574590</v>
      </c>
      <c r="O66" s="103">
        <f>O37+O65</f>
        <v>-7196914</v>
      </c>
      <c r="Q66" s="104">
        <f>Q37+Q65</f>
        <v>9574313</v>
      </c>
      <c r="R66" s="56"/>
    </row>
    <row r="67" spans="1:18" ht="21.75" customHeight="1" thickTop="1">
      <c r="A67" s="52" t="s">
        <v>134</v>
      </c>
      <c r="G67" s="86"/>
      <c r="I67" s="86"/>
      <c r="K67" s="86"/>
      <c r="M67" s="86"/>
      <c r="O67" s="86"/>
      <c r="Q67" s="86"/>
      <c r="R67" s="56"/>
    </row>
    <row r="68" spans="3:18" ht="21.75" customHeight="1">
      <c r="C68" s="38" t="s">
        <v>135</v>
      </c>
      <c r="G68" s="86">
        <f>+G37-G69</f>
        <v>3094984</v>
      </c>
      <c r="I68" s="86">
        <f>+I37-I69</f>
        <v>7670508</v>
      </c>
      <c r="K68" s="86">
        <f>+K37-K69</f>
        <v>9347005</v>
      </c>
      <c r="M68" s="86">
        <f>M37-M69</f>
        <v>2912522</v>
      </c>
      <c r="O68" s="86">
        <f>O37-O69</f>
        <v>7196516</v>
      </c>
      <c r="Q68" s="86">
        <f>Q37-Q69</f>
        <v>10920466</v>
      </c>
      <c r="R68" s="56"/>
    </row>
    <row r="69" spans="3:18" ht="21.75" customHeight="1">
      <c r="C69" s="38" t="s">
        <v>136</v>
      </c>
      <c r="G69" s="86">
        <v>91931</v>
      </c>
      <c r="I69" s="86">
        <v>90759</v>
      </c>
      <c r="K69" s="86">
        <v>99817</v>
      </c>
      <c r="M69" s="86">
        <v>0</v>
      </c>
      <c r="O69" s="86">
        <v>0</v>
      </c>
      <c r="Q69" s="86">
        <v>0</v>
      </c>
      <c r="R69" s="56"/>
    </row>
    <row r="70" spans="7:18" ht="21.75" customHeight="1" thickBot="1">
      <c r="G70" s="104">
        <f>SUM(G68:G69)</f>
        <v>3186915</v>
      </c>
      <c r="I70" s="104">
        <f>SUM(I68:I69)</f>
        <v>7761267</v>
      </c>
      <c r="K70" s="104">
        <f>SUM(K68:K69)</f>
        <v>9446822</v>
      </c>
      <c r="M70" s="104">
        <f>SUM(M68:M69)</f>
        <v>2912522</v>
      </c>
      <c r="O70" s="104">
        <f>SUM(O68:O69)</f>
        <v>7196516</v>
      </c>
      <c r="Q70" s="104">
        <f>SUM(Q68:Q69)</f>
        <v>10920466</v>
      </c>
      <c r="R70" s="56"/>
    </row>
    <row r="71" spans="1:18" ht="21.75" customHeight="1" thickTop="1">
      <c r="A71" s="52" t="s">
        <v>137</v>
      </c>
      <c r="G71" s="86"/>
      <c r="I71" s="86"/>
      <c r="K71" s="86"/>
      <c r="M71" s="86"/>
      <c r="O71" s="86"/>
      <c r="Q71" s="86"/>
      <c r="R71" s="56"/>
    </row>
    <row r="72" spans="3:18" ht="21.75" customHeight="1">
      <c r="C72" s="38" t="s">
        <v>135</v>
      </c>
      <c r="G72" s="86">
        <f>+G66-G73</f>
        <v>23662081</v>
      </c>
      <c r="I72" s="97">
        <f>+I66-I73</f>
        <v>-5515659</v>
      </c>
      <c r="K72" s="36">
        <f>+K66-K73</f>
        <v>6275544</v>
      </c>
      <c r="M72" s="86">
        <f>M66-M73</f>
        <v>24574590</v>
      </c>
      <c r="O72" s="97">
        <f>O66-O73</f>
        <v>-7196914</v>
      </c>
      <c r="Q72" s="86">
        <f>Q66-Q73</f>
        <v>9574313</v>
      </c>
      <c r="R72" s="56"/>
    </row>
    <row r="73" spans="3:18" ht="21.75" customHeight="1">
      <c r="C73" s="38" t="s">
        <v>136</v>
      </c>
      <c r="G73" s="86">
        <v>92247</v>
      </c>
      <c r="I73" s="86">
        <v>90176</v>
      </c>
      <c r="K73" s="86">
        <v>99817</v>
      </c>
      <c r="M73" s="86">
        <v>0</v>
      </c>
      <c r="O73" s="86">
        <v>0</v>
      </c>
      <c r="Q73" s="86">
        <v>0</v>
      </c>
      <c r="R73" s="56"/>
    </row>
    <row r="74" spans="7:18" ht="21.75" customHeight="1" thickBot="1">
      <c r="G74" s="104">
        <f>SUM(G72:G73)</f>
        <v>23754328</v>
      </c>
      <c r="I74" s="103">
        <f>SUM(I72:I73)</f>
        <v>-5425483</v>
      </c>
      <c r="K74" s="104">
        <f>SUM(K72:K73)</f>
        <v>6375361</v>
      </c>
      <c r="M74" s="104">
        <f>SUM(M72:M73)</f>
        <v>24574590</v>
      </c>
      <c r="O74" s="103">
        <f>SUM(O72:O73)</f>
        <v>-7196914</v>
      </c>
      <c r="Q74" s="104">
        <f>SUM(Q72:Q73)</f>
        <v>9574313</v>
      </c>
      <c r="R74" s="56"/>
    </row>
    <row r="75" spans="1:18" ht="21.75" customHeight="1" thickBot="1" thickTop="1">
      <c r="A75" s="52" t="s">
        <v>138</v>
      </c>
      <c r="G75" s="105">
        <f>G68/G76</f>
        <v>1.6213926446543796</v>
      </c>
      <c r="I75" s="105">
        <f>I68/I76</f>
        <v>4.018406961704027</v>
      </c>
      <c r="K75" s="105">
        <f>K68/K76</f>
        <v>4.89668610776266</v>
      </c>
      <c r="M75" s="105">
        <f>M68/M76</f>
        <v>1.5258048985694477</v>
      </c>
      <c r="O75" s="105">
        <f>O68/O76</f>
        <v>3.7700931925779124</v>
      </c>
      <c r="Q75" s="105">
        <f>Q68/Q76</f>
        <v>5.720987006265052</v>
      </c>
      <c r="R75" s="56"/>
    </row>
    <row r="76" spans="1:18" ht="21.75" customHeight="1" thickBot="1" thickTop="1">
      <c r="A76" s="52" t="s">
        <v>139</v>
      </c>
      <c r="B76" s="52"/>
      <c r="C76" s="52"/>
      <c r="D76" s="52"/>
      <c r="G76" s="106">
        <v>1908843</v>
      </c>
      <c r="H76" s="82"/>
      <c r="I76" s="106">
        <v>1908843</v>
      </c>
      <c r="J76" s="82"/>
      <c r="K76" s="106">
        <v>1908843</v>
      </c>
      <c r="L76" s="82"/>
      <c r="M76" s="106">
        <v>1908843</v>
      </c>
      <c r="O76" s="106">
        <v>1908843</v>
      </c>
      <c r="Q76" s="106">
        <v>1908843</v>
      </c>
      <c r="R76" s="56"/>
    </row>
    <row r="77" ht="19.5" thickTop="1">
      <c r="A77" s="52"/>
    </row>
    <row r="81" ht="18.75">
      <c r="M81" s="107"/>
    </row>
    <row r="82" ht="18.75">
      <c r="M82" s="107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" top="0.7874015748031497" bottom="0" header="0.31496062992125984" footer="0"/>
  <pageSetup horizontalDpi="600" verticalDpi="600" orientation="portrait" paperSize="9" scale="75" r:id="rId2"/>
  <rowBreaks count="1" manualBreakCount="1">
    <brk id="3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pane xSplit="6" ySplit="8" topLeftCell="G9" activePane="bottomRight" state="frozen"/>
      <selection pane="topLeft" activeCell="M51" sqref="M51"/>
      <selection pane="topRight" activeCell="M51" sqref="M51"/>
      <selection pane="bottomLeft" activeCell="M51" sqref="M51"/>
      <selection pane="bottomRight" activeCell="A1" sqref="A1:M1"/>
    </sheetView>
  </sheetViews>
  <sheetFormatPr defaultColWidth="9.140625" defaultRowHeight="12.75"/>
  <cols>
    <col min="1" max="5" width="1.7109375" style="38" customWidth="1"/>
    <col min="6" max="6" width="42.8515625" style="38" customWidth="1"/>
    <col min="7" max="7" width="13.421875" style="85" customWidth="1"/>
    <col min="8" max="8" width="1.8515625" style="38" customWidth="1"/>
    <col min="9" max="9" width="13.57421875" style="85" customWidth="1"/>
    <col min="10" max="10" width="2.140625" style="38" customWidth="1"/>
    <col min="11" max="11" width="13.00390625" style="85" customWidth="1"/>
    <col min="12" max="12" width="1.57421875" style="38" customWidth="1"/>
    <col min="13" max="13" width="13.28125" style="38" customWidth="1"/>
    <col min="14" max="14" width="9.8515625" style="38" bestFit="1" customWidth="1"/>
    <col min="15" max="16384" width="9.140625" style="38" customWidth="1"/>
  </cols>
  <sheetData>
    <row r="1" spans="1:13" ht="18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4" ht="18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79"/>
    </row>
    <row r="3" spans="1:13" ht="18" customHeight="1">
      <c r="A3" s="118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8" customHeight="1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7:13" ht="12" customHeight="1">
      <c r="G5" s="80"/>
      <c r="I5" s="80"/>
      <c r="K5" s="81"/>
      <c r="L5" s="52"/>
      <c r="M5" s="82" t="s">
        <v>24</v>
      </c>
    </row>
    <row r="6" spans="7:13" ht="18" customHeight="1">
      <c r="G6" s="119" t="s">
        <v>1</v>
      </c>
      <c r="H6" s="119"/>
      <c r="I6" s="119"/>
      <c r="J6" s="83"/>
      <c r="K6" s="120" t="s">
        <v>49</v>
      </c>
      <c r="L6" s="120"/>
      <c r="M6" s="120"/>
    </row>
    <row r="7" spans="7:13" ht="20.25" customHeight="1">
      <c r="G7" s="53">
        <v>2563</v>
      </c>
      <c r="I7" s="53">
        <v>2562</v>
      </c>
      <c r="K7" s="53">
        <v>2563</v>
      </c>
      <c r="M7" s="53">
        <v>2562</v>
      </c>
    </row>
    <row r="8" spans="7:13" ht="12" customHeight="1">
      <c r="G8" s="38"/>
      <c r="I8" s="38"/>
      <c r="K8" s="52"/>
      <c r="L8" s="53"/>
      <c r="M8" s="52"/>
    </row>
    <row r="9" ht="12" customHeight="1">
      <c r="M9" s="85"/>
    </row>
    <row r="10" ht="7.5" customHeight="1">
      <c r="M10" s="85"/>
    </row>
    <row r="11" spans="1:14" ht="21.75" customHeight="1">
      <c r="A11" s="38" t="s">
        <v>84</v>
      </c>
      <c r="G11" s="86">
        <v>55825043</v>
      </c>
      <c r="I11" s="86">
        <v>56379661</v>
      </c>
      <c r="K11" s="86">
        <v>51198814</v>
      </c>
      <c r="M11" s="86">
        <v>54051921</v>
      </c>
      <c r="N11" s="56"/>
    </row>
    <row r="12" spans="1:14" ht="21.75" customHeight="1">
      <c r="A12" s="38" t="s">
        <v>85</v>
      </c>
      <c r="G12" s="86">
        <v>17894901</v>
      </c>
      <c r="I12" s="86">
        <v>20444889</v>
      </c>
      <c r="J12" s="87"/>
      <c r="K12" s="86">
        <v>15853645</v>
      </c>
      <c r="M12" s="86">
        <v>19580048</v>
      </c>
      <c r="N12" s="56"/>
    </row>
    <row r="13" spans="3:14" ht="21.75" customHeight="1">
      <c r="C13" s="38" t="s">
        <v>86</v>
      </c>
      <c r="G13" s="88">
        <f>G11-G12</f>
        <v>37930142</v>
      </c>
      <c r="I13" s="88">
        <f>I11-I12</f>
        <v>35934772</v>
      </c>
      <c r="K13" s="88">
        <f>K11-K12</f>
        <v>35345169</v>
      </c>
      <c r="M13" s="88">
        <f>M11-M12</f>
        <v>34471873</v>
      </c>
      <c r="N13" s="56"/>
    </row>
    <row r="14" spans="1:14" ht="21.75" customHeight="1">
      <c r="A14" s="38" t="s">
        <v>87</v>
      </c>
      <c r="G14" s="86">
        <v>16517258</v>
      </c>
      <c r="I14" s="86">
        <v>18726925</v>
      </c>
      <c r="K14" s="86">
        <v>13218856</v>
      </c>
      <c r="M14" s="86">
        <v>16392264</v>
      </c>
      <c r="N14" s="56"/>
    </row>
    <row r="15" spans="1:14" ht="21.75" customHeight="1">
      <c r="A15" s="38" t="s">
        <v>88</v>
      </c>
      <c r="G15" s="86">
        <v>4542507</v>
      </c>
      <c r="I15" s="86">
        <v>5271479</v>
      </c>
      <c r="K15" s="86">
        <v>4408185</v>
      </c>
      <c r="M15" s="86">
        <v>5169002</v>
      </c>
      <c r="N15" s="56"/>
    </row>
    <row r="16" spans="3:14" ht="21.75" customHeight="1">
      <c r="C16" s="38" t="s">
        <v>89</v>
      </c>
      <c r="G16" s="88">
        <f>G14-G15</f>
        <v>11974751</v>
      </c>
      <c r="I16" s="88">
        <f>I14-I15</f>
        <v>13455446</v>
      </c>
      <c r="K16" s="88">
        <f>K14-K15</f>
        <v>8810671</v>
      </c>
      <c r="M16" s="88">
        <f>M14-M15</f>
        <v>11223262</v>
      </c>
      <c r="N16" s="56"/>
    </row>
    <row r="17" spans="1:14" ht="21.75" customHeight="1">
      <c r="A17" s="38" t="s">
        <v>141</v>
      </c>
      <c r="G17" s="89"/>
      <c r="I17" s="89"/>
      <c r="K17" s="89"/>
      <c r="M17" s="89"/>
      <c r="N17" s="56"/>
    </row>
    <row r="18" spans="2:14" ht="21.75" customHeight="1">
      <c r="B18" s="38" t="s">
        <v>91</v>
      </c>
      <c r="G18" s="89">
        <v>5372161</v>
      </c>
      <c r="I18" s="89">
        <v>0</v>
      </c>
      <c r="K18" s="89">
        <v>5564311</v>
      </c>
      <c r="M18" s="89">
        <v>0</v>
      </c>
      <c r="N18" s="56"/>
    </row>
    <row r="19" spans="1:14" ht="21.75" customHeight="1">
      <c r="A19" s="38" t="s">
        <v>92</v>
      </c>
      <c r="G19" s="89">
        <v>0</v>
      </c>
      <c r="I19" s="89">
        <v>3623246</v>
      </c>
      <c r="K19" s="86">
        <v>0</v>
      </c>
      <c r="M19" s="86">
        <v>3381594</v>
      </c>
      <c r="N19" s="56"/>
    </row>
    <row r="20" spans="1:14" ht="21.75" customHeight="1">
      <c r="A20" s="38" t="s">
        <v>93</v>
      </c>
      <c r="G20" s="86">
        <v>1467417</v>
      </c>
      <c r="I20" s="86">
        <v>3245372</v>
      </c>
      <c r="K20" s="86">
        <v>1467402</v>
      </c>
      <c r="M20" s="86">
        <v>2682623</v>
      </c>
      <c r="N20" s="56"/>
    </row>
    <row r="21" spans="1:14" ht="21.75" customHeight="1">
      <c r="A21" s="38" t="s">
        <v>94</v>
      </c>
      <c r="G21" s="86">
        <v>48252</v>
      </c>
      <c r="I21" s="86">
        <v>89829</v>
      </c>
      <c r="K21" s="86">
        <v>0</v>
      </c>
      <c r="M21" s="86">
        <v>0</v>
      </c>
      <c r="N21" s="56"/>
    </row>
    <row r="22" spans="1:14" ht="21.75" customHeight="1">
      <c r="A22" s="38" t="s">
        <v>95</v>
      </c>
      <c r="B22" s="91"/>
      <c r="C22" s="91"/>
      <c r="D22" s="91"/>
      <c r="E22" s="91"/>
      <c r="F22" s="91"/>
      <c r="G22" s="86">
        <v>103036</v>
      </c>
      <c r="I22" s="86">
        <v>678513</v>
      </c>
      <c r="K22" s="86">
        <v>85769</v>
      </c>
      <c r="M22" s="86">
        <v>659466</v>
      </c>
      <c r="N22" s="56"/>
    </row>
    <row r="23" spans="1:14" ht="21.75" customHeight="1">
      <c r="A23" s="38" t="s">
        <v>96</v>
      </c>
      <c r="B23" s="91"/>
      <c r="C23" s="91"/>
      <c r="D23" s="91"/>
      <c r="E23" s="91"/>
      <c r="F23" s="91"/>
      <c r="G23" s="86">
        <v>1367994</v>
      </c>
      <c r="I23" s="86">
        <v>2486418</v>
      </c>
      <c r="K23" s="86">
        <v>2379633</v>
      </c>
      <c r="M23" s="86">
        <v>4884455</v>
      </c>
      <c r="N23" s="56"/>
    </row>
    <row r="24" spans="1:14" ht="21.75" customHeight="1">
      <c r="A24" s="38" t="s">
        <v>97</v>
      </c>
      <c r="G24" s="92">
        <v>415654</v>
      </c>
      <c r="I24" s="92">
        <v>283147</v>
      </c>
      <c r="K24" s="86">
        <v>242861</v>
      </c>
      <c r="M24" s="86">
        <v>232403</v>
      </c>
      <c r="N24" s="56"/>
    </row>
    <row r="25" spans="3:14" ht="21.75" customHeight="1">
      <c r="C25" s="38" t="s">
        <v>98</v>
      </c>
      <c r="G25" s="88">
        <f>G13+G16+SUM(G18:G24)</f>
        <v>58679407</v>
      </c>
      <c r="I25" s="88">
        <f>I13+I16+SUM(I18:I24)</f>
        <v>59796743</v>
      </c>
      <c r="K25" s="88">
        <f>K13+K16+SUM(K18:K24)</f>
        <v>53895816</v>
      </c>
      <c r="M25" s="88">
        <f>M13+M16+SUM(M18:M24)</f>
        <v>57535676</v>
      </c>
      <c r="N25" s="56"/>
    </row>
    <row r="26" spans="1:14" ht="21.75" customHeight="1">
      <c r="A26" s="38" t="s">
        <v>99</v>
      </c>
      <c r="G26" s="86"/>
      <c r="I26" s="86"/>
      <c r="K26" s="86"/>
      <c r="M26" s="86"/>
      <c r="N26" s="56"/>
    </row>
    <row r="27" spans="3:14" ht="21.75" customHeight="1">
      <c r="C27" s="38" t="s">
        <v>100</v>
      </c>
      <c r="G27" s="86">
        <v>14355673</v>
      </c>
      <c r="I27" s="86">
        <v>13238656</v>
      </c>
      <c r="K27" s="86">
        <v>12415942</v>
      </c>
      <c r="M27" s="86">
        <v>12004592</v>
      </c>
      <c r="N27" s="56"/>
    </row>
    <row r="28" spans="3:14" ht="21.75" customHeight="1">
      <c r="C28" s="38" t="s">
        <v>101</v>
      </c>
      <c r="G28" s="86">
        <v>98932</v>
      </c>
      <c r="I28" s="86">
        <v>88517</v>
      </c>
      <c r="K28" s="86">
        <v>60850</v>
      </c>
      <c r="M28" s="86">
        <v>62430</v>
      </c>
      <c r="N28" s="56"/>
    </row>
    <row r="29" spans="3:14" ht="21.75" customHeight="1">
      <c r="C29" s="38" t="s">
        <v>102</v>
      </c>
      <c r="G29" s="86">
        <v>6124491</v>
      </c>
      <c r="I29" s="86">
        <v>5885238</v>
      </c>
      <c r="K29" s="86">
        <v>5508222</v>
      </c>
      <c r="M29" s="86">
        <v>5495669</v>
      </c>
      <c r="N29" s="56"/>
    </row>
    <row r="30" spans="3:14" ht="21.75" customHeight="1">
      <c r="C30" s="38" t="s">
        <v>103</v>
      </c>
      <c r="G30" s="86">
        <v>1543462</v>
      </c>
      <c r="I30" s="86">
        <v>1666051</v>
      </c>
      <c r="K30" s="86">
        <v>1516045</v>
      </c>
      <c r="M30" s="86">
        <v>1638339</v>
      </c>
      <c r="N30" s="56"/>
    </row>
    <row r="31" spans="3:14" ht="21.75" customHeight="1">
      <c r="C31" s="38" t="s">
        <v>28</v>
      </c>
      <c r="G31" s="92">
        <v>4280787</v>
      </c>
      <c r="I31" s="92">
        <v>5431492</v>
      </c>
      <c r="K31" s="92">
        <v>3690616</v>
      </c>
      <c r="M31" s="92">
        <v>5011463</v>
      </c>
      <c r="N31" s="56"/>
    </row>
    <row r="32" spans="5:14" ht="21.75" customHeight="1">
      <c r="E32" s="38" t="s">
        <v>104</v>
      </c>
      <c r="G32" s="88">
        <f>SUM(G27:G31)</f>
        <v>26403345</v>
      </c>
      <c r="I32" s="88">
        <f>SUM(I27:I31)</f>
        <v>26309954</v>
      </c>
      <c r="K32" s="88">
        <f>SUM(K27:K31)</f>
        <v>23191675</v>
      </c>
      <c r="M32" s="88">
        <f>SUM(M27:M31)</f>
        <v>24212493</v>
      </c>
      <c r="N32" s="56"/>
    </row>
    <row r="33" spans="1:14" ht="21.75" customHeight="1">
      <c r="A33" s="38" t="s">
        <v>105</v>
      </c>
      <c r="G33" s="89">
        <v>18325084</v>
      </c>
      <c r="H33" s="54"/>
      <c r="I33" s="89">
        <v>0</v>
      </c>
      <c r="J33" s="54"/>
      <c r="K33" s="89">
        <v>18056254</v>
      </c>
      <c r="L33" s="54"/>
      <c r="M33" s="89">
        <v>0</v>
      </c>
      <c r="N33" s="56"/>
    </row>
    <row r="34" spans="1:14" ht="21.75" customHeight="1">
      <c r="A34" s="38" t="s">
        <v>106</v>
      </c>
      <c r="G34" s="92">
        <v>0</v>
      </c>
      <c r="I34" s="92">
        <v>10627453</v>
      </c>
      <c r="K34" s="92">
        <v>0</v>
      </c>
      <c r="M34" s="92">
        <v>10532056</v>
      </c>
      <c r="N34" s="56"/>
    </row>
    <row r="35" spans="1:14" ht="21.75" customHeight="1">
      <c r="A35" s="38" t="s">
        <v>107</v>
      </c>
      <c r="G35" s="86">
        <f>+G25-G32-SUM(G33:G34)</f>
        <v>13950978</v>
      </c>
      <c r="I35" s="86">
        <f>I25-I32-I34</f>
        <v>22859336</v>
      </c>
      <c r="K35" s="86">
        <f>+K25-K32-SUM(K33:K34)</f>
        <v>12647887</v>
      </c>
      <c r="M35" s="86">
        <f>M25-M32-M34</f>
        <v>22791127</v>
      </c>
      <c r="N35" s="56"/>
    </row>
    <row r="36" spans="1:14" ht="21.75" customHeight="1">
      <c r="A36" s="38" t="s">
        <v>108</v>
      </c>
      <c r="G36" s="36">
        <v>3002796</v>
      </c>
      <c r="I36" s="36">
        <v>4289355</v>
      </c>
      <c r="K36" s="92">
        <v>2538849</v>
      </c>
      <c r="M36" s="92">
        <v>3853317</v>
      </c>
      <c r="N36" s="56"/>
    </row>
    <row r="37" spans="1:14" ht="21.75" customHeight="1">
      <c r="A37" s="38" t="s">
        <v>109</v>
      </c>
      <c r="G37" s="88">
        <f>G35-G36</f>
        <v>10948182</v>
      </c>
      <c r="I37" s="88">
        <f>I35-I36</f>
        <v>18569981</v>
      </c>
      <c r="K37" s="88">
        <f>K35-K36</f>
        <v>10109038</v>
      </c>
      <c r="M37" s="88">
        <f>M35-M36</f>
        <v>18937810</v>
      </c>
      <c r="N37" s="56"/>
    </row>
    <row r="38" spans="7:14" ht="21.75" customHeight="1">
      <c r="G38" s="89"/>
      <c r="I38" s="89"/>
      <c r="K38" s="89"/>
      <c r="M38" s="89"/>
      <c r="N38" s="56"/>
    </row>
    <row r="39" spans="1:14" ht="21.75" customHeight="1">
      <c r="A39" s="38" t="s">
        <v>110</v>
      </c>
      <c r="G39" s="89"/>
      <c r="I39" s="89"/>
      <c r="K39" s="89"/>
      <c r="M39" s="89"/>
      <c r="N39" s="56"/>
    </row>
    <row r="40" spans="3:14" ht="21.75" customHeight="1">
      <c r="C40" s="38" t="s">
        <v>111</v>
      </c>
      <c r="G40" s="89"/>
      <c r="I40" s="89"/>
      <c r="K40" s="89"/>
      <c r="M40" s="89"/>
      <c r="N40" s="56"/>
    </row>
    <row r="41" spans="4:14" ht="21.75" customHeight="1">
      <c r="D41" s="38" t="s">
        <v>112</v>
      </c>
      <c r="G41" s="89"/>
      <c r="I41" s="89"/>
      <c r="K41" s="89"/>
      <c r="M41" s="89"/>
      <c r="N41" s="56"/>
    </row>
    <row r="42" spans="5:14" ht="21.75" customHeight="1">
      <c r="E42" s="38" t="s">
        <v>142</v>
      </c>
      <c r="G42" s="89"/>
      <c r="I42" s="89"/>
      <c r="K42" s="89"/>
      <c r="M42" s="89"/>
      <c r="N42" s="56"/>
    </row>
    <row r="43" spans="6:14" ht="21.75" customHeight="1">
      <c r="F43" s="38" t="s">
        <v>114</v>
      </c>
      <c r="G43" s="86">
        <v>856458</v>
      </c>
      <c r="I43" s="89">
        <v>0</v>
      </c>
      <c r="K43" s="89">
        <v>341135</v>
      </c>
      <c r="M43" s="89">
        <v>0</v>
      </c>
      <c r="N43" s="56"/>
    </row>
    <row r="44" spans="5:14" ht="21.75" customHeight="1">
      <c r="E44" s="38" t="s">
        <v>115</v>
      </c>
      <c r="G44" s="36">
        <v>0</v>
      </c>
      <c r="I44" s="86">
        <v>5513727</v>
      </c>
      <c r="K44" s="86">
        <v>0</v>
      </c>
      <c r="M44" s="86">
        <v>5515899</v>
      </c>
      <c r="N44" s="56"/>
    </row>
    <row r="45" spans="5:14" ht="21.75" customHeight="1">
      <c r="E45" s="38" t="s">
        <v>143</v>
      </c>
      <c r="G45" s="108"/>
      <c r="I45" s="109"/>
      <c r="J45" s="110"/>
      <c r="K45" s="94"/>
      <c r="M45" s="109"/>
      <c r="N45" s="56"/>
    </row>
    <row r="46" spans="6:14" ht="21.75" customHeight="1">
      <c r="F46" s="38" t="s">
        <v>117</v>
      </c>
      <c r="G46" s="37">
        <v>229356</v>
      </c>
      <c r="I46" s="89">
        <v>0</v>
      </c>
      <c r="K46" s="89">
        <v>229356</v>
      </c>
      <c r="M46" s="89">
        <v>0</v>
      </c>
      <c r="N46" s="56"/>
    </row>
    <row r="47" spans="5:14" ht="21.75" customHeight="1">
      <c r="E47" s="38" t="s">
        <v>144</v>
      </c>
      <c r="G47" s="111"/>
      <c r="I47" s="86"/>
      <c r="K47" s="86"/>
      <c r="M47" s="86"/>
      <c r="N47" s="56"/>
    </row>
    <row r="48" spans="6:14" ht="21.75" customHeight="1">
      <c r="F48" s="38" t="s">
        <v>145</v>
      </c>
      <c r="G48" s="37">
        <v>310623</v>
      </c>
      <c r="I48" s="109">
        <v>-4058433</v>
      </c>
      <c r="K48" s="89">
        <v>621389</v>
      </c>
      <c r="M48" s="95">
        <v>-2346348</v>
      </c>
      <c r="N48" s="56"/>
    </row>
    <row r="49" spans="5:14" ht="21.75" customHeight="1">
      <c r="E49" s="38" t="s">
        <v>120</v>
      </c>
      <c r="G49" s="94">
        <v>0</v>
      </c>
      <c r="I49" s="86">
        <v>901</v>
      </c>
      <c r="K49" s="96">
        <v>0</v>
      </c>
      <c r="M49" s="96">
        <v>0</v>
      </c>
      <c r="N49" s="56"/>
    </row>
    <row r="50" spans="5:14" ht="21.75" customHeight="1">
      <c r="E50" s="38" t="s">
        <v>121</v>
      </c>
      <c r="G50" s="112"/>
      <c r="I50" s="109"/>
      <c r="K50" s="95"/>
      <c r="M50" s="95"/>
      <c r="N50" s="56"/>
    </row>
    <row r="51" spans="6:14" ht="21.75" customHeight="1">
      <c r="F51" s="38" t="s">
        <v>122</v>
      </c>
      <c r="G51" s="37">
        <v>124969</v>
      </c>
      <c r="I51" s="109">
        <v>-1116558</v>
      </c>
      <c r="K51" s="89">
        <v>236316</v>
      </c>
      <c r="M51" s="95">
        <v>-1115061</v>
      </c>
      <c r="N51" s="56"/>
    </row>
    <row r="52" spans="3:14" ht="21.75" customHeight="1">
      <c r="C52" s="38" t="s">
        <v>123</v>
      </c>
      <c r="G52" s="113"/>
      <c r="I52" s="96"/>
      <c r="K52" s="96"/>
      <c r="M52" s="96"/>
      <c r="N52" s="56"/>
    </row>
    <row r="53" spans="4:14" ht="21.75" customHeight="1">
      <c r="D53" s="38" t="s">
        <v>112</v>
      </c>
      <c r="G53" s="113"/>
      <c r="I53" s="96"/>
      <c r="K53" s="96"/>
      <c r="M53" s="96"/>
      <c r="N53" s="56"/>
    </row>
    <row r="54" spans="5:14" ht="21.75" customHeight="1">
      <c r="E54" s="38" t="s">
        <v>124</v>
      </c>
      <c r="G54" s="37">
        <v>14395161</v>
      </c>
      <c r="I54" s="96">
        <v>0</v>
      </c>
      <c r="K54" s="89">
        <v>13987474</v>
      </c>
      <c r="M54" s="96">
        <v>0</v>
      </c>
      <c r="N54" s="56"/>
    </row>
    <row r="55" spans="5:14" ht="21.75" customHeight="1">
      <c r="E55" s="38" t="s">
        <v>146</v>
      </c>
      <c r="G55" s="96"/>
      <c r="I55" s="96"/>
      <c r="K55" s="96"/>
      <c r="M55" s="96"/>
      <c r="N55" s="56"/>
    </row>
    <row r="56" spans="6:14" ht="21.75" customHeight="1">
      <c r="F56" s="38" t="s">
        <v>114</v>
      </c>
      <c r="G56" s="109">
        <v>-9270680</v>
      </c>
      <c r="I56" s="96">
        <v>0</v>
      </c>
      <c r="K56" s="109">
        <v>-8892181</v>
      </c>
      <c r="M56" s="96">
        <v>0</v>
      </c>
      <c r="N56" s="56"/>
    </row>
    <row r="57" spans="5:14" ht="21.75" customHeight="1">
      <c r="E57" s="38" t="s">
        <v>126</v>
      </c>
      <c r="G57" s="96"/>
      <c r="I57" s="96"/>
      <c r="K57" s="96"/>
      <c r="M57" s="96"/>
      <c r="N57" s="56"/>
    </row>
    <row r="58" spans="6:14" ht="21.75" customHeight="1">
      <c r="F58" s="38" t="s">
        <v>127</v>
      </c>
      <c r="G58" s="96"/>
      <c r="I58" s="96"/>
      <c r="K58" s="96"/>
      <c r="M58" s="96"/>
      <c r="N58" s="56"/>
    </row>
    <row r="59" spans="6:14" ht="21.75" customHeight="1">
      <c r="F59" s="38" t="s">
        <v>128</v>
      </c>
      <c r="G59" s="94">
        <v>2183998</v>
      </c>
      <c r="I59" s="96">
        <v>0</v>
      </c>
      <c r="K59" s="94">
        <v>2183998</v>
      </c>
      <c r="M59" s="96">
        <v>0</v>
      </c>
      <c r="N59" s="56"/>
    </row>
    <row r="60" spans="5:14" ht="21.75" customHeight="1">
      <c r="E60" s="38" t="s">
        <v>147</v>
      </c>
      <c r="G60" s="96"/>
      <c r="I60" s="96"/>
      <c r="K60" s="96"/>
      <c r="M60" s="96"/>
      <c r="N60" s="56"/>
    </row>
    <row r="61" spans="5:14" ht="21.75" customHeight="1">
      <c r="E61" s="38" t="s">
        <v>130</v>
      </c>
      <c r="G61" s="94">
        <v>30558</v>
      </c>
      <c r="I61" s="94">
        <v>4433</v>
      </c>
      <c r="K61" s="94">
        <v>30558</v>
      </c>
      <c r="M61" s="94">
        <v>3356</v>
      </c>
      <c r="N61" s="56"/>
    </row>
    <row r="62" spans="5:14" ht="21.75" customHeight="1">
      <c r="E62" s="38" t="s">
        <v>120</v>
      </c>
      <c r="G62" s="94">
        <v>602</v>
      </c>
      <c r="I62" s="94">
        <v>0</v>
      </c>
      <c r="K62" s="94">
        <v>0</v>
      </c>
      <c r="M62" s="94">
        <v>0</v>
      </c>
      <c r="N62" s="56"/>
    </row>
    <row r="63" spans="5:14" ht="21.75" customHeight="1">
      <c r="E63" s="38" t="s">
        <v>121</v>
      </c>
      <c r="G63" s="94"/>
      <c r="I63" s="94"/>
      <c r="K63" s="94"/>
      <c r="M63" s="94"/>
      <c r="N63" s="56"/>
    </row>
    <row r="64" spans="6:14" ht="21.75" customHeight="1">
      <c r="F64" s="38" t="s">
        <v>122</v>
      </c>
      <c r="G64" s="99">
        <v>-1480382</v>
      </c>
      <c r="I64" s="114">
        <v>-2081</v>
      </c>
      <c r="K64" s="99">
        <v>-1469408</v>
      </c>
      <c r="M64" s="99">
        <v>-1866</v>
      </c>
      <c r="N64" s="56"/>
    </row>
    <row r="65" spans="6:14" ht="21.75" customHeight="1">
      <c r="F65" s="101" t="s">
        <v>132</v>
      </c>
      <c r="G65" s="86">
        <f>SUM(G43:G64)</f>
        <v>7380663</v>
      </c>
      <c r="I65" s="88">
        <f>SUM(I43:I64)</f>
        <v>341989</v>
      </c>
      <c r="K65" s="86">
        <f>SUM(K43:K64)</f>
        <v>7268637</v>
      </c>
      <c r="M65" s="88">
        <f>SUM(M43:M64)</f>
        <v>2055980</v>
      </c>
      <c r="N65" s="56"/>
    </row>
    <row r="66" spans="1:14" ht="21.75" customHeight="1" thickBot="1">
      <c r="A66" s="52" t="s">
        <v>133</v>
      </c>
      <c r="G66" s="104">
        <f>G37+G65</f>
        <v>18328845</v>
      </c>
      <c r="I66" s="102">
        <f>I37+I65</f>
        <v>18911970</v>
      </c>
      <c r="K66" s="104">
        <f>K37+K65</f>
        <v>17377675</v>
      </c>
      <c r="M66" s="102">
        <f>M37+M65</f>
        <v>20993790</v>
      </c>
      <c r="N66" s="56"/>
    </row>
    <row r="67" spans="1:14" ht="21.75" customHeight="1" thickTop="1">
      <c r="A67" s="52" t="s">
        <v>134</v>
      </c>
      <c r="G67" s="86"/>
      <c r="I67" s="86"/>
      <c r="K67" s="86"/>
      <c r="M67" s="86"/>
      <c r="N67" s="56"/>
    </row>
    <row r="68" spans="3:14" ht="21.75" customHeight="1">
      <c r="C68" s="38" t="s">
        <v>135</v>
      </c>
      <c r="G68" s="86">
        <f>+G37-G69</f>
        <v>10765492</v>
      </c>
      <c r="I68" s="86">
        <f>+I37-I69</f>
        <v>18375301</v>
      </c>
      <c r="K68" s="86">
        <f>K37-K69</f>
        <v>10109038</v>
      </c>
      <c r="M68" s="86">
        <f>M37-M69</f>
        <v>18937810</v>
      </c>
      <c r="N68" s="56"/>
    </row>
    <row r="69" spans="3:14" ht="21.75" customHeight="1">
      <c r="C69" s="38" t="s">
        <v>136</v>
      </c>
      <c r="G69" s="86">
        <v>182690</v>
      </c>
      <c r="I69" s="86">
        <v>194680</v>
      </c>
      <c r="K69" s="86">
        <v>0</v>
      </c>
      <c r="M69" s="86">
        <v>0</v>
      </c>
      <c r="N69" s="56"/>
    </row>
    <row r="70" spans="7:14" ht="21.75" customHeight="1" thickBot="1">
      <c r="G70" s="104">
        <f>SUM(G68:G69)</f>
        <v>10948182</v>
      </c>
      <c r="I70" s="104">
        <f>SUM(I68:I69)</f>
        <v>18569981</v>
      </c>
      <c r="K70" s="104">
        <f>SUM(K68:K69)</f>
        <v>10109038</v>
      </c>
      <c r="M70" s="104">
        <f>SUM(M68:M69)</f>
        <v>18937810</v>
      </c>
      <c r="N70" s="56"/>
    </row>
    <row r="71" spans="1:14" ht="21.75" customHeight="1" thickTop="1">
      <c r="A71" s="52" t="s">
        <v>137</v>
      </c>
      <c r="G71" s="86"/>
      <c r="I71" s="86"/>
      <c r="K71" s="86"/>
      <c r="M71" s="86"/>
      <c r="N71" s="56"/>
    </row>
    <row r="72" spans="3:14" ht="21.75" customHeight="1">
      <c r="C72" s="38" t="s">
        <v>135</v>
      </c>
      <c r="G72" s="36">
        <f>+G66-G73</f>
        <v>18146422</v>
      </c>
      <c r="I72" s="36">
        <f>+I66-I73</f>
        <v>18717290</v>
      </c>
      <c r="K72" s="36">
        <f>+K66-K73</f>
        <v>17377675</v>
      </c>
      <c r="M72" s="86">
        <f>M66-M73</f>
        <v>20993790</v>
      </c>
      <c r="N72" s="56"/>
    </row>
    <row r="73" spans="3:14" ht="21.75" customHeight="1">
      <c r="C73" s="38" t="s">
        <v>136</v>
      </c>
      <c r="G73" s="86">
        <v>182423</v>
      </c>
      <c r="I73" s="86">
        <v>194680</v>
      </c>
      <c r="K73" s="86">
        <v>0</v>
      </c>
      <c r="M73" s="86">
        <v>0</v>
      </c>
      <c r="N73" s="56"/>
    </row>
    <row r="74" spans="7:14" ht="21.75" customHeight="1" thickBot="1">
      <c r="G74" s="104">
        <f>SUM(G72:G73)</f>
        <v>18328845</v>
      </c>
      <c r="I74" s="104">
        <f>SUM(I72:I73)</f>
        <v>18911970</v>
      </c>
      <c r="K74" s="104">
        <f>SUM(K72:K73)</f>
        <v>17377675</v>
      </c>
      <c r="M74" s="104">
        <f>SUM(M72:M73)</f>
        <v>20993790</v>
      </c>
      <c r="N74" s="56"/>
    </row>
    <row r="75" spans="1:14" ht="21.75" customHeight="1" thickBot="1" thickTop="1">
      <c r="A75" s="52" t="s">
        <v>138</v>
      </c>
      <c r="G75" s="105">
        <f>G68/G76</f>
        <v>5.639799606358407</v>
      </c>
      <c r="I75" s="105">
        <f>I68/I76</f>
        <v>9.626407724469745</v>
      </c>
      <c r="K75" s="105">
        <f>K68/K76</f>
        <v>5.29589809114736</v>
      </c>
      <c r="M75" s="105">
        <f>M68/M76</f>
        <v>9.921093562959342</v>
      </c>
      <c r="N75" s="56"/>
    </row>
    <row r="76" spans="1:14" ht="21.75" customHeight="1" thickBot="1" thickTop="1">
      <c r="A76" s="52" t="s">
        <v>139</v>
      </c>
      <c r="B76" s="52"/>
      <c r="C76" s="52"/>
      <c r="D76" s="52"/>
      <c r="G76" s="106">
        <v>1908843</v>
      </c>
      <c r="H76" s="82"/>
      <c r="I76" s="106">
        <v>1908843</v>
      </c>
      <c r="J76" s="82"/>
      <c r="K76" s="106">
        <v>1908843</v>
      </c>
      <c r="M76" s="106">
        <v>1908843</v>
      </c>
      <c r="N76" s="56"/>
    </row>
    <row r="77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rowBreaks count="1" manualBreakCount="1">
    <brk id="3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krmarisa</cp:lastModifiedBy>
  <cp:lastPrinted>2020-07-16T03:33:22Z</cp:lastPrinted>
  <dcterms:created xsi:type="dcterms:W3CDTF">2008-01-03T03:04:02Z</dcterms:created>
  <dcterms:modified xsi:type="dcterms:W3CDTF">2020-07-21T04:36:36Z</dcterms:modified>
  <cp:category/>
  <cp:version/>
  <cp:contentType/>
  <cp:contentStatus/>
</cp:coreProperties>
</file>