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FP" sheetId="1" r:id="rId1"/>
    <sheet name="SPL_Q" sheetId="2" r:id="rId2"/>
    <sheet name="SPL_6M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'SPL_6M'!$A$1:$M$59</definedName>
    <definedName name="_xlnm.Print_Titles" localSheetId="0">'SFP'!$1:$7</definedName>
    <definedName name="_xlnm.Print_Titles" localSheetId="2">'SPL_6M'!$1:$8</definedName>
    <definedName name="_xlnm.Print_Titles" localSheetId="1">'SPL_Q'!$1:$8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<sst xmlns="http://schemas.openxmlformats.org/spreadsheetml/2006/main" count="185" uniqueCount="119">
  <si>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</si>
  <si>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</si>
  <si>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</si>
  <si>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</si>
  <si>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</si>
  <si>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</si>
  <si>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</si>
  <si>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</si>
  <si>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</si>
  <si>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</si>
  <si>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</si>
  <si>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</si>
  <si>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</si>
  <si>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</si>
  <si>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</si>
  <si>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</si>
  <si>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</si>
  <si>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</si>
  <si>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</si>
  <si>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</si>
  <si>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</si>
  <si>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</si>
  <si>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</si>
  <si>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</si>
  <si>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</si>
  <si>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</si>
  <si>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</si>
  <si>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</si>
  <si>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</si>
  <si>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</si>
  <si>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</si>
  <si>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</si>
  <si>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</si>
  <si>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</si>
  <si>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</si>
  <si>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</si>
  <si>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</si>
  <si>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</si>
  <si>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</si>
  <si>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</si>
  <si>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</si>
  <si>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</si>
  <si>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</si>
  <si>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</si>
  <si>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</si>
  <si>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</si>
  <si>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</si>
  <si>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</si>
  <si>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</si>
  <si>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</si>
  <si>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</si>
  <si>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</si>
  <si>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</si>
  <si>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</si>
  <si>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</si>
  <si>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CUSTOMER'S  LIABILITY  UNDER  ACCEPTANCES</t>
  </si>
  <si>
    <t>INTERBANK  AND  MONEY  MARKET  ITEMS</t>
  </si>
  <si>
    <t>COLLATERAL PLACED WITH FINANCIAL COUNTERPARTIES</t>
  </si>
  <si>
    <t>December 31, 2018</t>
  </si>
  <si>
    <t>AS  AT JUNE 30, 2019</t>
  </si>
  <si>
    <t>June 30, 2019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</si>
  <si>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</si>
  <si>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</si>
  <si>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</si>
  <si>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2019</t>
  </si>
  <si>
    <t>June 30, 2018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</si>
  <si>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</si>
  <si>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</si>
  <si>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</si>
  <si>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</si>
  <si>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</si>
  <si>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</si>
  <si>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</si>
  <si>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</si>
  <si>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</si>
  <si>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</si>
  <si>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</si>
  <si>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</si>
  <si>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</si>
  <si>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</si>
  <si>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</si>
  <si>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</si>
  <si>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</si>
  <si>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</si>
  <si>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</si>
  <si>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</si>
  <si>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</si>
  <si>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</si>
  <si>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</si>
  <si>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</si>
  <si>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 to profit or loss</t>
  </si>
  <si>
    <t>Gains (losses) on remeasuring available-for-sale investment</t>
  </si>
  <si>
    <t>Net change in fair value</t>
  </si>
  <si>
    <t>Net amount transferred to profit or loss</t>
  </si>
  <si>
    <t>Gains (losses) arising from translating the</t>
  </si>
  <si>
    <t>financial statements of foreign operations</t>
  </si>
  <si>
    <t>Share of other comprehensive income of associate</t>
  </si>
  <si>
    <t xml:space="preserve">Income tax relating to components of other comprehensive </t>
  </si>
  <si>
    <t>income (losses)</t>
  </si>
  <si>
    <t>Items that will not be reclassified subsequently to profit or loss</t>
  </si>
  <si>
    <t>Actuarial gains on defined benefit plans</t>
  </si>
  <si>
    <t>Income tax relating to components of other comprehensive</t>
  </si>
  <si>
    <t xml:space="preserve"> income (losses)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</si>
  <si>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</si>
  <si>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</si>
  <si>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</si>
  <si>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</si>
  <si>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</si>
  <si>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</si>
  <si>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</si>
  <si>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</si>
  <si>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</si>
  <si>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 THE  SIX-MONTH  PERIOD  ENDED  JUNE  30,  2019</t>
  </si>
  <si>
    <t>2019</t>
  </si>
  <si>
    <t>2018</t>
  </si>
  <si>
    <t>Gains on investments</t>
  </si>
  <si>
    <t>Items that will be reclassified subsequently to profit or loss</t>
  </si>
  <si>
    <t>Losses arising from translating the financial statements of</t>
  </si>
  <si>
    <t>foreign operations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</si>
</sst>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\(#,##0\)"/>
    <numFmt numFmtId="170" formatCode="#,##0.0;\(#,##0\)"/>
    <numFmt numFmtId="171" formatCode="#,##0.0000;\(#,##0.00\)"/>
    <numFmt numFmtId="172" formatCode="#,##0;\(#,##0\)"/>
    <numFmt numFmtId="173" formatCode="#,##0.00;\(#,##0.00\)"/>
    <numFmt numFmtId="174" formatCode="#,##0_);\(#,##0\)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(* #,##0.00000_);_(* \(#,##0.00000\);_(* &quot;-&quot;?????_);_(@_)"/>
    <numFmt numFmtId="192" formatCode="#,##0.0;\-#,##0.0"/>
    <numFmt numFmtId="193" formatCode="#,##0.000;\(#,##0.000\)"/>
    <numFmt numFmtId="194" formatCode="#,##0.0;\(#,##0.0\)"/>
    <numFmt numFmtId="195" formatCode="#,##0;\(#,##0\);\-"/>
    <numFmt numFmtId="196" formatCode="0,000;\(#,##0\);\-"/>
    <numFmt numFmtId="197" formatCode="##,#0_;\(#,##0\);\-"/>
    <numFmt numFmtId="198" formatCode="#,##0\ ;\(#,##0\);\-"/>
    <numFmt numFmtId="199" formatCode="##,#0\)_;\(#,##0\);\-"/>
    <numFmt numFmtId="200" formatCode="#,##0_);\(#,##0\);\-"/>
    <numFmt numFmtId="201" formatCode="#,##0_);\(#,##0\);"/>
    <numFmt numFmtId="202" formatCode="#,##0\ \ _);\(#,##0\)\,"/>
    <numFmt numFmtId="203" formatCode="#,##0\ \ _);\(#,##0\)"/>
    <numFmt numFmtId="204" formatCode="#,##0\ _);\(#,##0\)"/>
    <numFmt numFmtId="205" formatCode="#,##0\ ;\(#,##0\);"/>
    <numFmt numFmtId="206" formatCode="#,##0_);\(#,##0.0\);"/>
    <numFmt numFmtId="207" formatCode="#,##0_);\(#,##0.00\);"/>
    <numFmt numFmtId="208" formatCode="0.0000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#,##0.00\ ;\(#,##0.00\)"/>
    <numFmt numFmtId="215" formatCode="_-* #,##0.0000_-;\-* #,##0.00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;\(#,##0.0\)"/>
    <numFmt numFmtId="220" formatCode="#,##0.000;\(#,##0.0\)"/>
    <numFmt numFmtId="221" formatCode="#,##0.00;\(\-#,##0.00\)"/>
    <numFmt numFmtId="222" formatCode="#,##0.00000;\(#,##0.000\)"/>
    <numFmt numFmtId="223" formatCode="#,##0.000000;\(#,##0.0000\)"/>
    <numFmt numFmtId="224" formatCode="0.0"/>
    <numFmt numFmtId="225" formatCode="[$-409]d\ mmmm\ yyyy"/>
    <numFmt numFmtId="226" formatCode="_-* #,##0_-;\-* #,###_-;_-* &quot;-&quot;??_-;_-@_-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68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1" fontId="9" fillId="0" borderId="0" xfId="42" applyNumberFormat="1" applyFont="1" applyFill="1" applyAlignment="1">
      <alignment vertical="center"/>
    </xf>
    <xf numFmtId="194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1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1" fontId="9" fillId="0" borderId="0" xfId="42" applyNumberFormat="1" applyFont="1" applyFill="1" applyBorder="1" applyAlignment="1">
      <alignment vertical="center"/>
    </xf>
    <xf numFmtId="201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2" fontId="9" fillId="0" borderId="0" xfId="62" applyNumberFormat="1" applyFont="1" applyFill="1" applyAlignment="1">
      <alignment vertical="center"/>
      <protection/>
    </xf>
    <xf numFmtId="194" fontId="9" fillId="0" borderId="0" xfId="62" applyNumberFormat="1" applyFont="1" applyFill="1" applyBorder="1" applyAlignment="1">
      <alignment vertical="center"/>
      <protection/>
    </xf>
    <xf numFmtId="201" fontId="9" fillId="0" borderId="13" xfId="42" applyNumberFormat="1" applyFont="1" applyFill="1" applyBorder="1" applyAlignment="1">
      <alignment vertical="center"/>
    </xf>
    <xf numFmtId="168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05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68" fontId="9" fillId="0" borderId="0" xfId="42" applyNumberFormat="1" applyFont="1" applyFill="1" applyAlignment="1" quotePrefix="1">
      <alignment horizontal="left" vertical="center"/>
    </xf>
    <xf numFmtId="168" fontId="9" fillId="0" borderId="0" xfId="42" applyNumberFormat="1" applyFont="1" applyFill="1" applyAlignment="1">
      <alignment horizontal="left" vertical="center"/>
    </xf>
    <xf numFmtId="168" fontId="9" fillId="0" borderId="0" xfId="42" applyNumberFormat="1" applyFont="1" applyFill="1" applyAlignment="1">
      <alignment horizontal="left" vertical="center" indent="1"/>
    </xf>
    <xf numFmtId="168" fontId="9" fillId="0" borderId="0" xfId="42" applyNumberFormat="1" applyFont="1" applyFill="1" applyAlignment="1">
      <alignment horizontal="left" vertical="center" indent="2"/>
    </xf>
    <xf numFmtId="168" fontId="9" fillId="0" borderId="14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168" fontId="8" fillId="0" borderId="0" xfId="42" applyNumberFormat="1" applyFont="1" applyFill="1" applyAlignment="1">
      <alignment horizontal="center" vertical="center"/>
    </xf>
    <xf numFmtId="168" fontId="9" fillId="0" borderId="13" xfId="42" applyNumberFormat="1" applyFont="1" applyFill="1" applyBorder="1" applyAlignment="1">
      <alignment vertical="center"/>
    </xf>
    <xf numFmtId="168" fontId="9" fillId="0" borderId="11" xfId="42" applyNumberFormat="1" applyFont="1" applyFill="1" applyBorder="1" applyAlignment="1">
      <alignment vertical="center"/>
    </xf>
    <xf numFmtId="168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43" fontId="9" fillId="0" borderId="0" xfId="42" applyFont="1" applyFill="1" applyAlignment="1">
      <alignment vertical="center"/>
    </xf>
    <xf numFmtId="168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46" applyNumberFormat="1" applyFont="1" applyAlignment="1">
      <alignment horizontal="right" vertical="center"/>
    </xf>
    <xf numFmtId="168" fontId="13" fillId="0" borderId="0" xfId="46" applyNumberFormat="1" applyFont="1" applyAlignment="1">
      <alignment vertical="center"/>
    </xf>
    <xf numFmtId="43" fontId="13" fillId="0" borderId="0" xfId="46" applyFont="1" applyAlignment="1">
      <alignment vertical="center"/>
    </xf>
    <xf numFmtId="15" fontId="14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46" applyNumberFormat="1" applyFont="1" applyAlignment="1">
      <alignment vertical="center"/>
    </xf>
    <xf numFmtId="168" fontId="4" fillId="0" borderId="0" xfId="46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68" fontId="4" fillId="0" borderId="12" xfId="46" applyNumberFormat="1" applyFont="1" applyBorder="1" applyAlignment="1">
      <alignment vertical="center"/>
    </xf>
    <xf numFmtId="168" fontId="4" fillId="0" borderId="12" xfId="46" applyNumberFormat="1" applyFont="1" applyFill="1" applyBorder="1" applyAlignment="1">
      <alignment vertical="center"/>
    </xf>
    <xf numFmtId="168" fontId="4" fillId="0" borderId="0" xfId="46" applyNumberFormat="1" applyFont="1" applyBorder="1" applyAlignment="1">
      <alignment vertical="center"/>
    </xf>
    <xf numFmtId="168" fontId="4" fillId="0" borderId="0" xfId="46" applyNumberFormat="1" applyFont="1" applyFill="1" applyBorder="1" applyAlignment="1">
      <alignment vertical="center"/>
    </xf>
    <xf numFmtId="169" fontId="13" fillId="0" borderId="0" xfId="44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168" fontId="4" fillId="0" borderId="11" xfId="46" applyNumberFormat="1" applyFont="1" applyBorder="1" applyAlignment="1">
      <alignment vertical="center"/>
    </xf>
    <xf numFmtId="168" fontId="4" fillId="0" borderId="11" xfId="46" applyNumberFormat="1" applyFont="1" applyFill="1" applyBorder="1" applyAlignment="1">
      <alignment vertical="center"/>
    </xf>
    <xf numFmtId="168" fontId="13" fillId="0" borderId="0" xfId="46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13" fillId="0" borderId="0" xfId="46" applyFont="1" applyFill="1" applyAlignment="1">
      <alignment vertical="center"/>
    </xf>
    <xf numFmtId="170" fontId="13" fillId="0" borderId="0" xfId="46" applyNumberFormat="1" applyFont="1" applyAlignment="1">
      <alignment vertical="center"/>
    </xf>
    <xf numFmtId="172" fontId="13" fillId="0" borderId="0" xfId="46" applyNumberFormat="1" applyFont="1" applyFill="1" applyAlignment="1">
      <alignment vertical="center"/>
    </xf>
    <xf numFmtId="168" fontId="13" fillId="0" borderId="0" xfId="44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68" fontId="53" fillId="0" borderId="0" xfId="46" applyNumberFormat="1" applyFont="1" applyAlignment="1">
      <alignment vertical="center"/>
    </xf>
    <xf numFmtId="169" fontId="13" fillId="0" borderId="0" xfId="46" applyNumberFormat="1" applyFont="1" applyBorder="1" applyAlignment="1">
      <alignment vertical="center"/>
    </xf>
    <xf numFmtId="172" fontId="13" fillId="0" borderId="0" xfId="44" applyNumberFormat="1" applyFont="1" applyFill="1" applyBorder="1" applyAlignment="1">
      <alignment vertical="center"/>
    </xf>
    <xf numFmtId="169" fontId="13" fillId="0" borderId="0" xfId="44" applyNumberFormat="1" applyFont="1" applyFill="1" applyBorder="1" applyAlignment="1">
      <alignment vertical="center"/>
    </xf>
    <xf numFmtId="168" fontId="13" fillId="0" borderId="0" xfId="47" applyNumberFormat="1" applyFont="1" applyFill="1" applyBorder="1" applyAlignment="1">
      <alignment vertical="center"/>
    </xf>
    <xf numFmtId="172" fontId="13" fillId="0" borderId="0" xfId="46" applyNumberFormat="1" applyFont="1" applyBorder="1" applyAlignment="1">
      <alignment vertical="center"/>
    </xf>
    <xf numFmtId="172" fontId="13" fillId="0" borderId="0" xfId="44" applyNumberFormat="1" applyFont="1" applyBorder="1" applyAlignment="1">
      <alignment vertical="center"/>
    </xf>
    <xf numFmtId="43" fontId="13" fillId="0" borderId="0" xfId="46" applyFont="1" applyBorder="1" applyAlignment="1">
      <alignment vertical="center"/>
    </xf>
    <xf numFmtId="172" fontId="13" fillId="0" borderId="0" xfId="44" applyNumberFormat="1" applyFont="1" applyFill="1" applyAlignment="1">
      <alignment vertical="center"/>
    </xf>
    <xf numFmtId="169" fontId="13" fillId="0" borderId="0" xfId="46" applyNumberFormat="1" applyFont="1" applyFill="1" applyAlignment="1">
      <alignment vertical="center"/>
    </xf>
    <xf numFmtId="168" fontId="13" fillId="0" borderId="11" xfId="47" applyNumberFormat="1" applyFont="1" applyFill="1" applyBorder="1" applyAlignment="1">
      <alignment vertical="center"/>
    </xf>
    <xf numFmtId="169" fontId="13" fillId="0" borderId="11" xfId="44" applyNumberFormat="1" applyFont="1" applyFill="1" applyBorder="1" applyAlignment="1">
      <alignment vertical="center"/>
    </xf>
    <xf numFmtId="172" fontId="13" fillId="0" borderId="0" xfId="47" applyNumberFormat="1" applyFont="1" applyFill="1" applyAlignment="1">
      <alignment vertical="center"/>
    </xf>
    <xf numFmtId="168" fontId="4" fillId="0" borderId="15" xfId="46" applyNumberFormat="1" applyFont="1" applyBorder="1" applyAlignment="1">
      <alignment vertical="center"/>
    </xf>
    <xf numFmtId="172" fontId="13" fillId="0" borderId="15" xfId="47" applyNumberFormat="1" applyFont="1" applyFill="1" applyBorder="1" applyAlignment="1">
      <alignment vertical="center"/>
    </xf>
    <xf numFmtId="168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68" fontId="13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8" fontId="13" fillId="0" borderId="13" xfId="46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0" fontId="13" fillId="0" borderId="0" xfId="0" applyFont="1" applyAlignment="1">
      <alignment horizontal="left" vertical="center" indent="1"/>
    </xf>
    <xf numFmtId="168" fontId="13" fillId="0" borderId="0" xfId="46" applyNumberFormat="1" applyFont="1" applyBorder="1" applyAlignment="1">
      <alignment vertical="center"/>
    </xf>
    <xf numFmtId="172" fontId="13" fillId="0" borderId="0" xfId="46" applyNumberFormat="1" applyFont="1" applyFill="1" applyBorder="1" applyAlignment="1">
      <alignment vertical="center"/>
    </xf>
    <xf numFmtId="172" fontId="4" fillId="0" borderId="0" xfId="46" applyNumberFormat="1" applyFont="1" applyFill="1" applyAlignment="1">
      <alignment vertical="center"/>
    </xf>
    <xf numFmtId="169" fontId="13" fillId="0" borderId="0" xfId="47" applyNumberFormat="1" applyFont="1" applyBorder="1" applyAlignment="1">
      <alignment vertical="center"/>
    </xf>
    <xf numFmtId="169" fontId="13" fillId="0" borderId="11" xfId="46" applyNumberFormat="1" applyFont="1" applyFill="1" applyBorder="1" applyAlignment="1">
      <alignment vertical="center"/>
    </xf>
    <xf numFmtId="172" fontId="13" fillId="0" borderId="11" xfId="46" applyNumberFormat="1" applyFont="1" applyBorder="1" applyAlignment="1">
      <alignment vertical="center"/>
    </xf>
    <xf numFmtId="168" fontId="13" fillId="0" borderId="12" xfId="46" applyNumberFormat="1" applyFont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center"/>
    </xf>
    <xf numFmtId="172" fontId="8" fillId="0" borderId="0" xfId="42" applyNumberFormat="1" applyFont="1" applyAlignment="1">
      <alignment horizontal="righ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59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51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119" t="s">
        <v>17</v>
      </c>
      <c r="I5" s="9"/>
    </row>
    <row r="6" spans="1:9" ht="21" customHeight="1">
      <c r="A6" s="4"/>
      <c r="B6" s="115" t="s">
        <v>1</v>
      </c>
      <c r="C6" s="115"/>
      <c r="D6" s="115"/>
      <c r="E6" s="115"/>
      <c r="F6" s="115" t="s">
        <v>32</v>
      </c>
      <c r="G6" s="115"/>
      <c r="H6" s="115"/>
      <c r="I6" s="115"/>
    </row>
    <row r="7" spans="2:9" ht="21" customHeight="1">
      <c r="B7" s="10" t="s">
        <v>60</v>
      </c>
      <c r="C7" s="10"/>
      <c r="D7" s="10" t="s">
        <v>58</v>
      </c>
      <c r="E7" s="31"/>
      <c r="F7" s="10" t="s">
        <v>60</v>
      </c>
      <c r="G7" s="10"/>
      <c r="H7" s="10" t="s">
        <v>58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55150620</v>
      </c>
      <c r="C9" s="11"/>
      <c r="D9" s="2">
        <v>62394091</v>
      </c>
      <c r="E9" s="19"/>
      <c r="F9" s="2">
        <v>55079077</v>
      </c>
      <c r="G9" s="13"/>
      <c r="H9" s="2">
        <v>62329288</v>
      </c>
      <c r="I9" s="19"/>
    </row>
    <row r="10" spans="1:9" ht="21" customHeight="1">
      <c r="A10" s="14" t="s">
        <v>33</v>
      </c>
      <c r="B10" s="2">
        <v>505175222</v>
      </c>
      <c r="C10" s="14"/>
      <c r="D10" s="2">
        <v>450699724</v>
      </c>
      <c r="E10" s="19"/>
      <c r="F10" s="2">
        <v>477011845</v>
      </c>
      <c r="G10" s="13"/>
      <c r="H10" s="2">
        <v>404378243</v>
      </c>
      <c r="I10" s="19"/>
    </row>
    <row r="11" spans="1:9" ht="21" customHeight="1">
      <c r="A11" s="23" t="s">
        <v>21</v>
      </c>
      <c r="B11" s="2">
        <v>48045879</v>
      </c>
      <c r="C11" s="23"/>
      <c r="D11" s="2">
        <v>28649605</v>
      </c>
      <c r="E11" s="19"/>
      <c r="F11" s="2">
        <v>47952192</v>
      </c>
      <c r="G11" s="13"/>
      <c r="H11" s="2">
        <v>28334423</v>
      </c>
      <c r="I11" s="19"/>
    </row>
    <row r="12" spans="1:9" ht="21" customHeight="1">
      <c r="A12" s="23" t="s">
        <v>22</v>
      </c>
      <c r="B12" s="2">
        <v>584480820</v>
      </c>
      <c r="C12" s="23"/>
      <c r="D12" s="2">
        <v>556787522</v>
      </c>
      <c r="E12" s="19"/>
      <c r="F12" s="2">
        <v>547213382</v>
      </c>
      <c r="G12" s="13"/>
      <c r="H12" s="2">
        <v>525694808</v>
      </c>
      <c r="I12" s="19"/>
    </row>
    <row r="13" spans="1:9" ht="21" customHeight="1">
      <c r="A13" s="23" t="s">
        <v>34</v>
      </c>
      <c r="B13" s="2">
        <v>1726861</v>
      </c>
      <c r="C13" s="23"/>
      <c r="D13" s="2">
        <v>1607844</v>
      </c>
      <c r="E13" s="19"/>
      <c r="F13" s="2">
        <v>38408133</v>
      </c>
      <c r="G13" s="13"/>
      <c r="H13" s="2">
        <v>37290633</v>
      </c>
      <c r="I13" s="19"/>
    </row>
    <row r="14" spans="1:9" ht="21" customHeight="1">
      <c r="A14" s="23" t="s">
        <v>23</v>
      </c>
      <c r="B14" s="38"/>
      <c r="C14" s="23"/>
      <c r="D14" s="38"/>
      <c r="E14" s="19"/>
      <c r="F14" s="2"/>
      <c r="G14" s="13"/>
      <c r="I14" s="19"/>
    </row>
    <row r="15" spans="1:9" ht="21" customHeight="1">
      <c r="A15" s="35" t="s">
        <v>49</v>
      </c>
      <c r="B15" s="39"/>
      <c r="C15" s="35"/>
      <c r="D15" s="39"/>
      <c r="E15" s="19"/>
      <c r="G15" s="13"/>
      <c r="I15" s="19"/>
    </row>
    <row r="16" spans="1:11" ht="21" customHeight="1">
      <c r="A16" s="15" t="s">
        <v>24</v>
      </c>
      <c r="B16" s="12">
        <v>2017900665</v>
      </c>
      <c r="C16" s="15"/>
      <c r="D16" s="12">
        <v>2083702949</v>
      </c>
      <c r="E16" s="19"/>
      <c r="F16" s="2">
        <v>1961129255</v>
      </c>
      <c r="G16" s="13"/>
      <c r="H16" s="2">
        <v>2026148551</v>
      </c>
      <c r="I16" s="19"/>
      <c r="J16" s="49"/>
      <c r="K16" s="47"/>
    </row>
    <row r="17" spans="1:11" ht="21" customHeight="1">
      <c r="A17" s="15" t="s">
        <v>45</v>
      </c>
      <c r="B17" s="12">
        <v>5265565</v>
      </c>
      <c r="C17" s="15"/>
      <c r="D17" s="12">
        <v>5623746</v>
      </c>
      <c r="F17" s="2">
        <v>5144623</v>
      </c>
      <c r="H17" s="2">
        <v>5487524</v>
      </c>
      <c r="J17" s="49"/>
      <c r="K17" s="47"/>
    </row>
    <row r="18" spans="1:11" ht="21" customHeight="1">
      <c r="A18" s="18" t="s">
        <v>46</v>
      </c>
      <c r="B18" s="41">
        <f>SUM(B16:B17)</f>
        <v>2023166230</v>
      </c>
      <c r="C18" s="18"/>
      <c r="D18" s="41">
        <f>SUM(D16:D17)</f>
        <v>2089326695</v>
      </c>
      <c r="E18" s="19"/>
      <c r="F18" s="41">
        <f>SUM(F16:F17)</f>
        <v>1966273878</v>
      </c>
      <c r="G18" s="25"/>
      <c r="H18" s="41">
        <f>SUM(H16:H17)</f>
        <v>2031636075</v>
      </c>
      <c r="I18" s="19"/>
      <c r="J18" s="49"/>
      <c r="K18" s="47"/>
    </row>
    <row r="19" spans="1:11" ht="21" customHeight="1">
      <c r="A19" s="36" t="s">
        <v>41</v>
      </c>
      <c r="B19" s="12">
        <v>-586949</v>
      </c>
      <c r="C19" s="36"/>
      <c r="D19" s="12">
        <v>-542891</v>
      </c>
      <c r="E19" s="19"/>
      <c r="F19" s="12">
        <v>-558033</v>
      </c>
      <c r="G19" s="13"/>
      <c r="H19" s="12">
        <v>-499799</v>
      </c>
      <c r="I19" s="19"/>
      <c r="J19" s="49"/>
      <c r="K19" s="47"/>
    </row>
    <row r="20" spans="1:11" ht="21" customHeight="1">
      <c r="A20" s="36" t="s">
        <v>42</v>
      </c>
      <c r="B20" s="12">
        <v>-145889322</v>
      </c>
      <c r="C20" s="36"/>
      <c r="D20" s="12">
        <v>-147588430</v>
      </c>
      <c r="E20" s="19"/>
      <c r="F20" s="12">
        <v>-142306370</v>
      </c>
      <c r="G20" s="25"/>
      <c r="H20" s="12">
        <v>-144326155</v>
      </c>
      <c r="I20" s="19"/>
      <c r="J20" s="49"/>
      <c r="K20" s="47"/>
    </row>
    <row r="21" spans="1:11" ht="21" customHeight="1">
      <c r="A21" s="36" t="s">
        <v>43</v>
      </c>
      <c r="B21" s="12">
        <v>-6733392</v>
      </c>
      <c r="C21" s="36"/>
      <c r="D21" s="12">
        <v>-5414669</v>
      </c>
      <c r="E21" s="19"/>
      <c r="F21" s="12">
        <v>-6733392</v>
      </c>
      <c r="G21" s="13"/>
      <c r="H21" s="12">
        <v>-5414669</v>
      </c>
      <c r="I21" s="19"/>
      <c r="J21" s="49"/>
      <c r="K21" s="47"/>
    </row>
    <row r="22" spans="1:11" ht="21" customHeight="1">
      <c r="A22" s="18" t="s">
        <v>47</v>
      </c>
      <c r="B22" s="42">
        <f>B18+B19+B20+B21</f>
        <v>1869956567</v>
      </c>
      <c r="C22" s="18"/>
      <c r="D22" s="42">
        <f>D18+D19+D20+D21</f>
        <v>1935780705</v>
      </c>
      <c r="E22" s="19"/>
      <c r="F22" s="42">
        <f>F18+F19+F20+F21</f>
        <v>1816676083</v>
      </c>
      <c r="G22" s="13"/>
      <c r="H22" s="42">
        <f>H18+H19+H20+H21</f>
        <v>1881395452</v>
      </c>
      <c r="I22" s="19"/>
      <c r="J22" s="49"/>
      <c r="K22" s="47"/>
    </row>
    <row r="23" spans="1:9" ht="21" customHeight="1">
      <c r="A23" s="23" t="s">
        <v>55</v>
      </c>
      <c r="B23" s="19">
        <v>1397969</v>
      </c>
      <c r="C23" s="23"/>
      <c r="D23" s="19">
        <v>1577698</v>
      </c>
      <c r="E23" s="19"/>
      <c r="F23" s="27">
        <v>81674</v>
      </c>
      <c r="G23" s="25"/>
      <c r="H23" s="27">
        <v>87709</v>
      </c>
      <c r="I23" s="19"/>
    </row>
    <row r="24" spans="1:8" ht="21" customHeight="1">
      <c r="A24" s="23" t="s">
        <v>25</v>
      </c>
      <c r="B24" s="19">
        <v>10340963</v>
      </c>
      <c r="C24" s="23"/>
      <c r="D24" s="19">
        <v>10603892</v>
      </c>
      <c r="F24" s="27">
        <v>8520590</v>
      </c>
      <c r="H24" s="27">
        <v>8742836</v>
      </c>
    </row>
    <row r="25" spans="1:9" ht="21" customHeight="1">
      <c r="A25" s="23" t="s">
        <v>3</v>
      </c>
      <c r="B25" s="19">
        <v>41809965</v>
      </c>
      <c r="C25" s="23"/>
      <c r="D25" s="19">
        <v>42567441</v>
      </c>
      <c r="E25" s="19"/>
      <c r="F25" s="27">
        <v>40551259</v>
      </c>
      <c r="G25" s="13"/>
      <c r="H25" s="27">
        <v>41180182</v>
      </c>
      <c r="I25" s="19"/>
    </row>
    <row r="26" spans="1:9" ht="21" customHeight="1">
      <c r="A26" s="23" t="s">
        <v>26</v>
      </c>
      <c r="B26" s="19">
        <v>1879971</v>
      </c>
      <c r="C26" s="23"/>
      <c r="D26" s="19">
        <v>1080011</v>
      </c>
      <c r="E26" s="19"/>
      <c r="F26" s="27">
        <v>1788749</v>
      </c>
      <c r="G26" s="13"/>
      <c r="H26" s="27">
        <v>990727</v>
      </c>
      <c r="I26" s="19"/>
    </row>
    <row r="27" spans="1:9" ht="21" customHeight="1">
      <c r="A27" s="23" t="s">
        <v>52</v>
      </c>
      <c r="B27" s="19">
        <v>4244633</v>
      </c>
      <c r="C27" s="23"/>
      <c r="D27" s="19">
        <v>4091264</v>
      </c>
      <c r="E27" s="19"/>
      <c r="F27" s="27">
        <v>3043115</v>
      </c>
      <c r="G27" s="13"/>
      <c r="H27" s="27">
        <v>2947919</v>
      </c>
      <c r="I27" s="19"/>
    </row>
    <row r="28" spans="1:9" ht="21" customHeight="1">
      <c r="A28" s="23" t="s">
        <v>57</v>
      </c>
      <c r="B28" s="19">
        <v>5413301</v>
      </c>
      <c r="C28" s="23"/>
      <c r="D28" s="19">
        <v>3324390</v>
      </c>
      <c r="E28" s="19"/>
      <c r="F28" s="27">
        <v>5259258</v>
      </c>
      <c r="G28" s="13"/>
      <c r="H28" s="27">
        <v>3149620</v>
      </c>
      <c r="I28" s="19"/>
    </row>
    <row r="29" spans="1:9" ht="21" customHeight="1">
      <c r="A29" s="23" t="s">
        <v>4</v>
      </c>
      <c r="B29" s="19">
        <v>16485892</v>
      </c>
      <c r="C29" s="23"/>
      <c r="D29" s="19">
        <v>17586037</v>
      </c>
      <c r="E29" s="19"/>
      <c r="F29" s="27">
        <v>12325211</v>
      </c>
      <c r="G29" s="13"/>
      <c r="H29" s="27">
        <v>11720218</v>
      </c>
      <c r="I29" s="19"/>
    </row>
    <row r="30" spans="1:9" ht="21" customHeight="1" thickBot="1">
      <c r="A30" s="21" t="s">
        <v>5</v>
      </c>
      <c r="B30" s="43">
        <f>B9+B10+B11+B12+B13+B22+B23+B24+B25+B26+B27+B29+B28</f>
        <v>3146108663</v>
      </c>
      <c r="C30" s="19"/>
      <c r="D30" s="43">
        <f>D9+D10+D11+D12+D13+D22+D23+D24+D25+D26+D27+D29+D28</f>
        <v>3116750224</v>
      </c>
      <c r="E30" s="19"/>
      <c r="F30" s="43">
        <f>F9+F10+F11+F12+F13+F22+F23+F24+F25+F26+F27+F29+F28</f>
        <v>3053910568</v>
      </c>
      <c r="G30" s="13"/>
      <c r="H30" s="43">
        <f>H9+H10+H11+H12+H13+H22+H23+H24+H25+H26+H27+H29+H28</f>
        <v>3008242058</v>
      </c>
      <c r="I30" s="19"/>
    </row>
    <row r="31" spans="2:9" ht="21" customHeight="1" thickTop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1:9" ht="21" customHeight="1">
      <c r="A45" s="10" t="s">
        <v>7</v>
      </c>
      <c r="B45" s="44"/>
      <c r="C45" s="10"/>
      <c r="D45" s="44"/>
      <c r="E45" s="19"/>
      <c r="F45" s="2"/>
      <c r="G45" s="13"/>
      <c r="I45" s="19"/>
    </row>
    <row r="46" spans="1:9" ht="21" customHeight="1">
      <c r="A46" s="14" t="s">
        <v>8</v>
      </c>
      <c r="B46" s="12">
        <v>2352679073</v>
      </c>
      <c r="C46" s="14"/>
      <c r="D46" s="12">
        <v>2326469540</v>
      </c>
      <c r="E46" s="19"/>
      <c r="F46" s="2">
        <v>2297915305</v>
      </c>
      <c r="G46" s="13"/>
      <c r="H46" s="2">
        <v>2262490378</v>
      </c>
      <c r="I46" s="19"/>
    </row>
    <row r="47" spans="1:9" ht="21" customHeight="1">
      <c r="A47" s="11" t="s">
        <v>56</v>
      </c>
      <c r="B47" s="12">
        <v>119903369</v>
      </c>
      <c r="C47" s="11"/>
      <c r="D47" s="12">
        <v>136862124</v>
      </c>
      <c r="E47" s="19"/>
      <c r="F47" s="2">
        <v>118450925</v>
      </c>
      <c r="G47" s="13"/>
      <c r="H47" s="2">
        <v>128394405</v>
      </c>
      <c r="I47" s="19"/>
    </row>
    <row r="48" spans="1:9" ht="21" customHeight="1">
      <c r="A48" s="11" t="s">
        <v>35</v>
      </c>
      <c r="B48" s="12">
        <v>7726090</v>
      </c>
      <c r="C48" s="11"/>
      <c r="D48" s="12">
        <v>7223141</v>
      </c>
      <c r="E48" s="19"/>
      <c r="F48" s="2">
        <v>7696143</v>
      </c>
      <c r="G48" s="13"/>
      <c r="H48" s="2">
        <v>7199386</v>
      </c>
      <c r="I48" s="19"/>
    </row>
    <row r="49" spans="1:9" ht="21" customHeight="1">
      <c r="A49" s="11" t="s">
        <v>27</v>
      </c>
      <c r="B49" s="12">
        <v>32654917</v>
      </c>
      <c r="C49" s="11"/>
      <c r="D49" s="12">
        <v>22338039</v>
      </c>
      <c r="E49" s="19"/>
      <c r="F49" s="2">
        <v>32245349</v>
      </c>
      <c r="G49" s="13"/>
      <c r="H49" s="2">
        <v>21854408</v>
      </c>
      <c r="I49" s="19"/>
    </row>
    <row r="50" spans="1:9" ht="21" customHeight="1">
      <c r="A50" s="11" t="s">
        <v>28</v>
      </c>
      <c r="B50" s="12">
        <v>111103289</v>
      </c>
      <c r="C50" s="11"/>
      <c r="D50" s="12">
        <v>116348334</v>
      </c>
      <c r="E50" s="19"/>
      <c r="F50" s="2">
        <v>110146160</v>
      </c>
      <c r="G50" s="13"/>
      <c r="H50" s="2">
        <v>116221332</v>
      </c>
      <c r="I50" s="19"/>
    </row>
    <row r="51" spans="1:9" ht="21" customHeight="1">
      <c r="A51" s="11" t="s">
        <v>36</v>
      </c>
      <c r="B51" s="2">
        <v>1397969</v>
      </c>
      <c r="C51" s="11"/>
      <c r="D51" s="2">
        <v>1577698</v>
      </c>
      <c r="E51" s="19"/>
      <c r="F51" s="2">
        <v>81674</v>
      </c>
      <c r="G51" s="13"/>
      <c r="H51" s="2">
        <v>87709</v>
      </c>
      <c r="I51" s="19"/>
    </row>
    <row r="52" spans="1:9" ht="21" customHeight="1">
      <c r="A52" s="11" t="s">
        <v>37</v>
      </c>
      <c r="B52" s="12">
        <v>16805010</v>
      </c>
      <c r="C52" s="11"/>
      <c r="D52" s="12">
        <v>16518913</v>
      </c>
      <c r="E52" s="19"/>
      <c r="F52" s="2">
        <v>16539164</v>
      </c>
      <c r="G52" s="13"/>
      <c r="H52" s="2">
        <v>16311378</v>
      </c>
      <c r="I52" s="19"/>
    </row>
    <row r="53" spans="1:9" ht="21" customHeight="1">
      <c r="A53" s="11" t="s">
        <v>53</v>
      </c>
      <c r="B53" s="2">
        <v>1808325</v>
      </c>
      <c r="C53" s="11"/>
      <c r="D53" s="12">
        <v>1399378</v>
      </c>
      <c r="E53" s="19"/>
      <c r="F53" s="2">
        <v>1603406</v>
      </c>
      <c r="G53" s="13"/>
      <c r="H53" s="2">
        <v>1187304</v>
      </c>
      <c r="I53" s="19"/>
    </row>
    <row r="54" spans="1:9" ht="21" customHeight="1">
      <c r="A54" s="11" t="s">
        <v>9</v>
      </c>
      <c r="B54" s="12">
        <v>78530711</v>
      </c>
      <c r="C54" s="11"/>
      <c r="D54" s="12">
        <v>74854166</v>
      </c>
      <c r="E54" s="19"/>
      <c r="F54" s="2">
        <v>54649443</v>
      </c>
      <c r="G54" s="13"/>
      <c r="H54" s="2">
        <v>52536301</v>
      </c>
      <c r="I54" s="19"/>
    </row>
    <row r="55" spans="1:9" ht="21" customHeight="1">
      <c r="A55" s="15" t="s">
        <v>10</v>
      </c>
      <c r="B55" s="42">
        <f>SUM(B46:B54)</f>
        <v>2722608753</v>
      </c>
      <c r="C55" s="15"/>
      <c r="D55" s="42">
        <f>SUM(D46:D54)</f>
        <v>2703591333</v>
      </c>
      <c r="E55" s="19"/>
      <c r="F55" s="42">
        <f>SUM(F46:F54)</f>
        <v>2639327569</v>
      </c>
      <c r="G55" s="13"/>
      <c r="H55" s="42">
        <f>SUM(H46:H54)</f>
        <v>2606282601</v>
      </c>
      <c r="I55" s="19"/>
    </row>
    <row r="56" spans="1:9" ht="21" customHeight="1">
      <c r="A56" s="15"/>
      <c r="B56" s="40"/>
      <c r="C56" s="15"/>
      <c r="D56" s="40"/>
      <c r="E56" s="19"/>
      <c r="F56" s="2"/>
      <c r="G56" s="13"/>
      <c r="I56" s="19"/>
    </row>
    <row r="57" spans="1:9" ht="21" customHeight="1">
      <c r="A57" s="11" t="s">
        <v>11</v>
      </c>
      <c r="B57" s="2"/>
      <c r="C57" s="11"/>
      <c r="D57" s="2"/>
      <c r="E57" s="19"/>
      <c r="F57" s="2"/>
      <c r="G57" s="13"/>
      <c r="I57" s="19"/>
    </row>
    <row r="58" spans="1:9" ht="21" customHeight="1">
      <c r="A58" s="14" t="s">
        <v>12</v>
      </c>
      <c r="B58" s="37"/>
      <c r="C58" s="14"/>
      <c r="D58" s="37"/>
      <c r="E58" s="19"/>
      <c r="F58" s="2"/>
      <c r="G58" s="13"/>
      <c r="I58" s="19"/>
    </row>
    <row r="59" spans="1:9" ht="21" customHeight="1">
      <c r="A59" s="15" t="s">
        <v>38</v>
      </c>
      <c r="B59" s="40"/>
      <c r="C59" s="15"/>
      <c r="D59" s="40"/>
      <c r="E59" s="19"/>
      <c r="F59" s="2"/>
      <c r="G59" s="13"/>
      <c r="I59" s="19"/>
    </row>
    <row r="60" spans="1:9" ht="21" customHeight="1" thickBot="1">
      <c r="A60" s="18" t="s">
        <v>48</v>
      </c>
      <c r="B60" s="45">
        <v>16550</v>
      </c>
      <c r="C60" s="18"/>
      <c r="D60" s="45">
        <v>16550</v>
      </c>
      <c r="E60" s="19"/>
      <c r="F60" s="45">
        <v>16550</v>
      </c>
      <c r="G60" s="13"/>
      <c r="H60" s="45">
        <v>16550</v>
      </c>
      <c r="I60" s="19"/>
    </row>
    <row r="61" spans="1:9" ht="21" customHeight="1" thickBot="1" thickTop="1">
      <c r="A61" s="18" t="s">
        <v>39</v>
      </c>
      <c r="B61" s="45">
        <v>39983450</v>
      </c>
      <c r="C61" s="18"/>
      <c r="D61" s="45">
        <v>39983450</v>
      </c>
      <c r="E61" s="19"/>
      <c r="F61" s="45">
        <v>39983450</v>
      </c>
      <c r="G61" s="13"/>
      <c r="H61" s="45">
        <v>39983450</v>
      </c>
      <c r="I61" s="19"/>
    </row>
    <row r="62" spans="1:9" ht="21" customHeight="1" thickTop="1">
      <c r="A62" s="15" t="s">
        <v>13</v>
      </c>
      <c r="B62" s="40"/>
      <c r="C62" s="15"/>
      <c r="D62" s="40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50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42715318</v>
      </c>
      <c r="C65" s="11"/>
      <c r="D65" s="12">
        <v>42842767</v>
      </c>
      <c r="E65" s="19"/>
      <c r="F65" s="2">
        <v>47743700</v>
      </c>
      <c r="G65" s="13"/>
      <c r="H65" s="2">
        <v>46154541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0"/>
      <c r="C67" s="15"/>
      <c r="D67" s="40"/>
      <c r="E67" s="19"/>
      <c r="F67" s="2"/>
      <c r="I67" s="19"/>
    </row>
    <row r="68" spans="1:9" ht="21" customHeight="1">
      <c r="A68" s="18" t="s">
        <v>20</v>
      </c>
      <c r="B68" s="2">
        <v>23500000</v>
      </c>
      <c r="C68" s="16"/>
      <c r="D68" s="2">
        <v>23000000</v>
      </c>
      <c r="E68" s="19"/>
      <c r="F68" s="2">
        <v>23500000</v>
      </c>
      <c r="G68" s="13"/>
      <c r="H68" s="2">
        <v>23000000</v>
      </c>
      <c r="I68" s="19"/>
    </row>
    <row r="69" spans="1:9" ht="21" customHeight="1">
      <c r="A69" s="18" t="s">
        <v>19</v>
      </c>
      <c r="B69" s="2">
        <v>101500000</v>
      </c>
      <c r="C69" s="16"/>
      <c r="D69" s="2">
        <v>101500000</v>
      </c>
      <c r="E69" s="19"/>
      <c r="F69" s="2">
        <v>101500000</v>
      </c>
      <c r="G69" s="13"/>
      <c r="H69" s="2">
        <v>101500000</v>
      </c>
      <c r="I69" s="19"/>
    </row>
    <row r="70" spans="1:9" ht="21" customHeight="1">
      <c r="A70" s="15" t="s">
        <v>16</v>
      </c>
      <c r="B70" s="17">
        <v>180011311</v>
      </c>
      <c r="C70" s="15"/>
      <c r="D70" s="17">
        <v>170036820</v>
      </c>
      <c r="E70" s="19"/>
      <c r="F70" s="46">
        <v>166404638</v>
      </c>
      <c r="G70" s="13"/>
      <c r="H70" s="46">
        <v>155870255</v>
      </c>
      <c r="I70" s="19"/>
    </row>
    <row r="71" spans="1:9" ht="21" customHeight="1">
      <c r="A71" s="15" t="s">
        <v>44</v>
      </c>
      <c r="B71" s="2">
        <f>SUM(B63:B70)</f>
        <v>423161290</v>
      </c>
      <c r="C71" s="15"/>
      <c r="D71" s="2">
        <f>SUM(D63:D70)</f>
        <v>412814248</v>
      </c>
      <c r="E71" s="32"/>
      <c r="F71" s="2">
        <f>SUM(F63:F70)</f>
        <v>414582999</v>
      </c>
      <c r="G71" s="13"/>
      <c r="H71" s="2">
        <f>SUM(H63:H70)</f>
        <v>401959457</v>
      </c>
      <c r="I71" s="19"/>
    </row>
    <row r="72" spans="1:9" ht="21" customHeight="1">
      <c r="A72" s="11" t="s">
        <v>30</v>
      </c>
      <c r="B72" s="17">
        <v>338620</v>
      </c>
      <c r="C72" s="34"/>
      <c r="D72" s="17">
        <v>344643</v>
      </c>
      <c r="E72" s="19"/>
      <c r="F72" s="46">
        <v>0</v>
      </c>
      <c r="G72" s="13"/>
      <c r="H72" s="46">
        <v>0</v>
      </c>
      <c r="I72" s="33"/>
    </row>
    <row r="73" spans="1:9" ht="21" customHeight="1">
      <c r="A73" s="15" t="s">
        <v>18</v>
      </c>
      <c r="B73" s="20">
        <f>SUM(B71:B72)</f>
        <v>423499910</v>
      </c>
      <c r="C73" s="15"/>
      <c r="D73" s="20">
        <f>SUM(D71:D72)</f>
        <v>413158891</v>
      </c>
      <c r="E73" s="19"/>
      <c r="F73" s="42">
        <f>SUM(F71:F72)</f>
        <v>414582999</v>
      </c>
      <c r="G73" s="13"/>
      <c r="H73" s="42">
        <f>SUM(H71:H72)</f>
        <v>401959457</v>
      </c>
      <c r="I73" s="19"/>
    </row>
    <row r="74" spans="1:9" ht="21" customHeight="1" thickBot="1">
      <c r="A74" s="22" t="s">
        <v>31</v>
      </c>
      <c r="B74" s="26">
        <f>+B55+B73</f>
        <v>3146108663</v>
      </c>
      <c r="C74" s="22"/>
      <c r="D74" s="26">
        <f>+D55+D73</f>
        <v>3116750224</v>
      </c>
      <c r="E74" s="19"/>
      <c r="F74" s="45">
        <f>+F55+F73</f>
        <v>3053910568</v>
      </c>
      <c r="G74" s="13"/>
      <c r="H74" s="45">
        <f>+H55+H73</f>
        <v>3008242058</v>
      </c>
      <c r="I74" s="19"/>
    </row>
    <row r="75" spans="2:8" ht="21" customHeight="1" thickTop="1">
      <c r="B75" s="47"/>
      <c r="C75" s="47"/>
      <c r="D75" s="47"/>
      <c r="E75" s="47"/>
      <c r="F75" s="47"/>
      <c r="H75" s="47"/>
    </row>
    <row r="76" spans="1:8" ht="21" customHeight="1">
      <c r="A76" s="48"/>
      <c r="B76" s="47"/>
      <c r="D76" s="47"/>
      <c r="E76" s="47"/>
      <c r="F76" s="47"/>
      <c r="G76" s="47"/>
      <c r="H76" s="47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="90" zoomScaleNormal="90" zoomScalePageLayoutView="0" workbookViewId="0" topLeftCell="A1">
      <pane xSplit="6" ySplit="8" topLeftCell="G9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A2" sqref="A2:Q2"/>
    </sheetView>
  </sheetViews>
  <sheetFormatPr defaultColWidth="9.140625" defaultRowHeight="12.75"/>
  <cols>
    <col min="1" max="1" width="0.42578125" style="53" customWidth="1"/>
    <col min="2" max="5" width="1.7109375" style="53" customWidth="1"/>
    <col min="6" max="6" width="47.28125" style="53" customWidth="1"/>
    <col min="7" max="7" width="13.421875" style="65" customWidth="1"/>
    <col min="8" max="8" width="1.7109375" style="53" customWidth="1"/>
    <col min="9" max="9" width="13.421875" style="65" customWidth="1"/>
    <col min="10" max="10" width="1.7109375" style="53" customWidth="1"/>
    <col min="11" max="11" width="13.421875" style="53" customWidth="1"/>
    <col min="12" max="12" width="1.7109375" style="53" customWidth="1"/>
    <col min="13" max="13" width="13.421875" style="66" customWidth="1"/>
    <col min="14" max="14" width="1.7109375" style="53" customWidth="1"/>
    <col min="15" max="15" width="13.421875" style="65" customWidth="1"/>
    <col min="16" max="16" width="1.7109375" style="53" customWidth="1"/>
    <col min="17" max="17" width="13.421875" style="53" customWidth="1"/>
    <col min="18" max="18" width="14.28125" style="58" bestFit="1" customWidth="1"/>
    <col min="19" max="19" width="9.140625" style="59" customWidth="1"/>
    <col min="20" max="16384" width="9.140625" style="53" customWidth="1"/>
  </cols>
  <sheetData>
    <row r="1" spans="1:20" ht="21" customHeight="1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50"/>
      <c r="S1" s="51"/>
      <c r="T1" s="52"/>
    </row>
    <row r="2" spans="1:20" ht="21" customHeight="1">
      <c r="A2" s="116" t="s">
        <v>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50"/>
      <c r="S2" s="51"/>
      <c r="T2" s="52"/>
    </row>
    <row r="3" spans="1:20" ht="21" customHeight="1">
      <c r="A3" s="116" t="s">
        <v>63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50"/>
      <c r="S3" s="51"/>
      <c r="T3" s="52"/>
    </row>
    <row r="4" spans="1:20" ht="21" customHeight="1">
      <c r="A4" s="116" t="s">
        <v>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50"/>
      <c r="S4" s="51"/>
      <c r="T4" s="52"/>
    </row>
    <row r="5" spans="7:17" ht="18.75" customHeight="1">
      <c r="G5" s="54"/>
      <c r="I5" s="54"/>
      <c r="M5" s="55"/>
      <c r="N5" s="56"/>
      <c r="O5" s="54"/>
      <c r="P5" s="56"/>
      <c r="Q5" s="57" t="s">
        <v>17</v>
      </c>
    </row>
    <row r="6" spans="7:17" ht="18.75" customHeight="1">
      <c r="G6" s="117" t="s">
        <v>1</v>
      </c>
      <c r="H6" s="117"/>
      <c r="I6" s="117"/>
      <c r="J6" s="117"/>
      <c r="K6" s="117"/>
      <c r="L6" s="60"/>
      <c r="M6" s="117" t="s">
        <v>32</v>
      </c>
      <c r="N6" s="117"/>
      <c r="O6" s="117"/>
      <c r="P6" s="117"/>
      <c r="Q6" s="117"/>
    </row>
    <row r="7" spans="7:17" ht="18.75" customHeight="1">
      <c r="G7" s="61" t="s">
        <v>60</v>
      </c>
      <c r="H7" s="62"/>
      <c r="I7" s="61" t="s">
        <v>64</v>
      </c>
      <c r="J7" s="62"/>
      <c r="K7" s="61" t="s">
        <v>65</v>
      </c>
      <c r="M7" s="61" t="s">
        <v>60</v>
      </c>
      <c r="N7" s="62"/>
      <c r="O7" s="61" t="s">
        <v>64</v>
      </c>
      <c r="P7" s="62"/>
      <c r="Q7" s="61" t="s">
        <v>65</v>
      </c>
    </row>
    <row r="8" spans="7:17" ht="13.5" customHeight="1">
      <c r="G8" s="63"/>
      <c r="H8" s="62"/>
      <c r="I8" s="63"/>
      <c r="J8" s="62"/>
      <c r="K8" s="63"/>
      <c r="M8" s="64"/>
      <c r="N8" s="62"/>
      <c r="O8" s="64"/>
      <c r="P8" s="62"/>
      <c r="Q8" s="64"/>
    </row>
    <row r="9" spans="1:17" ht="19.5" customHeight="1">
      <c r="A9" s="53" t="s">
        <v>66</v>
      </c>
      <c r="G9" s="67">
        <v>28014594</v>
      </c>
      <c r="I9" s="67">
        <v>28365067</v>
      </c>
      <c r="K9" s="67">
        <v>27468111</v>
      </c>
      <c r="M9" s="68">
        <v>26891270</v>
      </c>
      <c r="O9" s="68">
        <v>27160651</v>
      </c>
      <c r="Q9" s="68">
        <v>26284610</v>
      </c>
    </row>
    <row r="10" spans="1:17" ht="19.5" customHeight="1">
      <c r="A10" s="53" t="s">
        <v>67</v>
      </c>
      <c r="G10" s="67">
        <v>10379228</v>
      </c>
      <c r="I10" s="67">
        <v>10065661</v>
      </c>
      <c r="K10" s="67">
        <v>9894780</v>
      </c>
      <c r="L10" s="69"/>
      <c r="M10" s="68">
        <v>9980067</v>
      </c>
      <c r="O10" s="68">
        <v>9599981</v>
      </c>
      <c r="Q10" s="68">
        <v>9416360</v>
      </c>
    </row>
    <row r="11" spans="3:17" ht="19.5" customHeight="1">
      <c r="C11" s="53" t="s">
        <v>68</v>
      </c>
      <c r="G11" s="70">
        <f>G9-G10</f>
        <v>17635366</v>
      </c>
      <c r="I11" s="70">
        <f>I9-I10</f>
        <v>18299406</v>
      </c>
      <c r="K11" s="70">
        <f>K9-K10</f>
        <v>17573331</v>
      </c>
      <c r="M11" s="71">
        <f>M9-M10</f>
        <v>16911203</v>
      </c>
      <c r="O11" s="71">
        <f>O9-O10</f>
        <v>17560670</v>
      </c>
      <c r="Q11" s="71">
        <f>Q9-Q10</f>
        <v>16868250</v>
      </c>
    </row>
    <row r="12" spans="1:17" ht="19.5" customHeight="1">
      <c r="A12" s="53" t="s">
        <v>69</v>
      </c>
      <c r="G12" s="67">
        <v>9139964</v>
      </c>
      <c r="I12" s="67">
        <v>9586961</v>
      </c>
      <c r="K12" s="67">
        <v>8993901</v>
      </c>
      <c r="M12" s="68">
        <v>7957749</v>
      </c>
      <c r="O12" s="68">
        <v>8434514</v>
      </c>
      <c r="Q12" s="68">
        <v>7667828</v>
      </c>
    </row>
    <row r="13" spans="1:17" ht="19.5" customHeight="1">
      <c r="A13" s="53" t="s">
        <v>70</v>
      </c>
      <c r="G13" s="67">
        <v>2524849</v>
      </c>
      <c r="I13" s="67">
        <v>2746630</v>
      </c>
      <c r="K13" s="67">
        <v>2339091</v>
      </c>
      <c r="M13" s="68">
        <v>2479461</v>
      </c>
      <c r="O13" s="68">
        <v>2689541</v>
      </c>
      <c r="Q13" s="68">
        <v>2291282</v>
      </c>
    </row>
    <row r="14" spans="3:17" ht="19.5" customHeight="1">
      <c r="C14" s="53" t="s">
        <v>71</v>
      </c>
      <c r="G14" s="70">
        <f>G12-G13</f>
        <v>6615115</v>
      </c>
      <c r="I14" s="70">
        <f>I12-I13</f>
        <v>6840331</v>
      </c>
      <c r="K14" s="70">
        <f>K12-K13</f>
        <v>6654810</v>
      </c>
      <c r="M14" s="71">
        <f>M12-M13</f>
        <v>5478288</v>
      </c>
      <c r="O14" s="71">
        <f>O12-O13</f>
        <v>5744973</v>
      </c>
      <c r="Q14" s="71">
        <f>Q12-Q13</f>
        <v>5376546</v>
      </c>
    </row>
    <row r="15" spans="1:17" ht="19.5" customHeight="1">
      <c r="A15" s="53" t="s">
        <v>72</v>
      </c>
      <c r="G15" s="72">
        <v>1864690</v>
      </c>
      <c r="I15" s="72">
        <v>1758556</v>
      </c>
      <c r="K15" s="72">
        <v>2186829</v>
      </c>
      <c r="M15" s="73">
        <v>1571417</v>
      </c>
      <c r="O15" s="73">
        <v>1810177</v>
      </c>
      <c r="Q15" s="73">
        <v>1629378</v>
      </c>
    </row>
    <row r="16" spans="1:17" ht="19.5" customHeight="1">
      <c r="A16" s="53" t="s">
        <v>73</v>
      </c>
      <c r="G16" s="67">
        <v>2470699</v>
      </c>
      <c r="I16" s="67">
        <v>774674</v>
      </c>
      <c r="K16" s="67">
        <v>2308768</v>
      </c>
      <c r="M16" s="68">
        <v>2363175</v>
      </c>
      <c r="O16" s="68">
        <v>319448</v>
      </c>
      <c r="Q16" s="74">
        <v>-1183119</v>
      </c>
    </row>
    <row r="17" spans="1:17" ht="19.5" customHeight="1">
      <c r="A17" s="53" t="s">
        <v>74</v>
      </c>
      <c r="G17" s="67">
        <v>45631</v>
      </c>
      <c r="I17" s="67">
        <v>44197</v>
      </c>
      <c r="K17" s="67">
        <v>44882</v>
      </c>
      <c r="M17" s="68">
        <v>0</v>
      </c>
      <c r="O17" s="68">
        <v>0</v>
      </c>
      <c r="Q17" s="68">
        <v>0</v>
      </c>
    </row>
    <row r="18" spans="1:17" ht="19.5" customHeight="1">
      <c r="A18" s="53" t="s">
        <v>75</v>
      </c>
      <c r="B18" s="75"/>
      <c r="C18" s="75"/>
      <c r="D18" s="75"/>
      <c r="E18" s="75"/>
      <c r="F18" s="75"/>
      <c r="G18" s="67">
        <v>522675</v>
      </c>
      <c r="I18" s="67">
        <v>155839</v>
      </c>
      <c r="K18" s="67">
        <v>339251</v>
      </c>
      <c r="M18" s="68">
        <v>512047</v>
      </c>
      <c r="O18" s="68">
        <v>147419</v>
      </c>
      <c r="Q18" s="68">
        <v>339246</v>
      </c>
    </row>
    <row r="19" spans="1:17" ht="19.5" customHeight="1">
      <c r="A19" s="53" t="s">
        <v>76</v>
      </c>
      <c r="B19" s="75"/>
      <c r="C19" s="75"/>
      <c r="D19" s="75"/>
      <c r="E19" s="75"/>
      <c r="F19" s="75"/>
      <c r="G19" s="67">
        <v>1849266</v>
      </c>
      <c r="I19" s="67">
        <v>637152</v>
      </c>
      <c r="K19" s="67">
        <v>1857019</v>
      </c>
      <c r="M19" s="68">
        <v>4274979</v>
      </c>
      <c r="O19" s="68">
        <v>609476</v>
      </c>
      <c r="Q19" s="68">
        <v>2471115</v>
      </c>
    </row>
    <row r="20" spans="1:17" ht="19.5" customHeight="1">
      <c r="A20" s="53" t="s">
        <v>77</v>
      </c>
      <c r="G20" s="76">
        <v>165851</v>
      </c>
      <c r="I20" s="76">
        <v>117295</v>
      </c>
      <c r="K20" s="76">
        <v>274991</v>
      </c>
      <c r="M20" s="77">
        <v>136104</v>
      </c>
      <c r="O20" s="77">
        <v>96299</v>
      </c>
      <c r="Q20" s="77">
        <v>147639</v>
      </c>
    </row>
    <row r="21" spans="3:17" ht="19.5" customHeight="1">
      <c r="C21" s="53" t="s">
        <v>78</v>
      </c>
      <c r="G21" s="70">
        <f>G11+G14+SUM(G15:G20)</f>
        <v>31169293</v>
      </c>
      <c r="I21" s="70">
        <f>I11+I14+SUM(I15:I20)</f>
        <v>28627450</v>
      </c>
      <c r="K21" s="70">
        <f>K11+K14+SUM(K15:K20)</f>
        <v>31239881</v>
      </c>
      <c r="M21" s="71">
        <f>M11+M14+SUM(M15:M20)</f>
        <v>31247213</v>
      </c>
      <c r="O21" s="71">
        <f>O11+O14+SUM(O15:O20)</f>
        <v>26288462</v>
      </c>
      <c r="Q21" s="71">
        <f>Q11+Q14+SUM(Q15:Q20)</f>
        <v>25649055</v>
      </c>
    </row>
    <row r="22" spans="1:17" ht="19.5" customHeight="1">
      <c r="A22" s="53" t="s">
        <v>79</v>
      </c>
      <c r="G22" s="67"/>
      <c r="I22" s="67"/>
      <c r="K22" s="67"/>
      <c r="M22" s="68"/>
      <c r="O22" s="68"/>
      <c r="Q22" s="68"/>
    </row>
    <row r="23" spans="3:17" ht="19.5" customHeight="1">
      <c r="C23" s="53" t="s">
        <v>80</v>
      </c>
      <c r="G23" s="68">
        <v>6675980</v>
      </c>
      <c r="I23" s="68">
        <v>6562675</v>
      </c>
      <c r="K23" s="68">
        <v>6462619</v>
      </c>
      <c r="M23" s="68">
        <v>6049233</v>
      </c>
      <c r="O23" s="68">
        <v>5955359</v>
      </c>
      <c r="Q23" s="68">
        <v>5812161</v>
      </c>
    </row>
    <row r="24" spans="3:17" ht="19.5" customHeight="1">
      <c r="C24" s="53" t="s">
        <v>81</v>
      </c>
      <c r="G24" s="67">
        <v>54360</v>
      </c>
      <c r="I24" s="67">
        <v>34157</v>
      </c>
      <c r="K24" s="67">
        <v>45850</v>
      </c>
      <c r="M24" s="68">
        <v>47630</v>
      </c>
      <c r="O24" s="68">
        <v>14800</v>
      </c>
      <c r="Q24" s="68">
        <v>39660</v>
      </c>
    </row>
    <row r="25" spans="3:17" ht="19.5" customHeight="1">
      <c r="C25" s="53" t="s">
        <v>82</v>
      </c>
      <c r="G25" s="67">
        <v>3147108</v>
      </c>
      <c r="I25" s="67">
        <v>2738130</v>
      </c>
      <c r="K25" s="67">
        <v>2960321</v>
      </c>
      <c r="M25" s="68">
        <v>2977265</v>
      </c>
      <c r="O25" s="68">
        <v>2518404</v>
      </c>
      <c r="Q25" s="68">
        <v>2780931</v>
      </c>
    </row>
    <row r="26" spans="3:17" ht="19.5" customHeight="1">
      <c r="C26" s="53" t="s">
        <v>83</v>
      </c>
      <c r="G26" s="67">
        <v>849548</v>
      </c>
      <c r="I26" s="67">
        <v>816504</v>
      </c>
      <c r="K26" s="67">
        <v>832548</v>
      </c>
      <c r="M26" s="68">
        <v>833403</v>
      </c>
      <c r="O26" s="68">
        <v>804936</v>
      </c>
      <c r="Q26" s="68">
        <v>817463</v>
      </c>
    </row>
    <row r="27" spans="3:17" ht="19.5" customHeight="1">
      <c r="C27" s="53" t="s">
        <v>19</v>
      </c>
      <c r="G27" s="76">
        <v>3381455</v>
      </c>
      <c r="I27" s="76">
        <v>2050037</v>
      </c>
      <c r="K27" s="76">
        <v>3074487</v>
      </c>
      <c r="M27" s="77">
        <v>3176092</v>
      </c>
      <c r="O27" s="77">
        <v>1835371</v>
      </c>
      <c r="Q27" s="77">
        <v>2873095</v>
      </c>
    </row>
    <row r="28" spans="5:17" ht="19.5" customHeight="1">
      <c r="E28" s="53" t="s">
        <v>84</v>
      </c>
      <c r="G28" s="70">
        <f>SUM(G23:G27)</f>
        <v>14108451</v>
      </c>
      <c r="I28" s="70">
        <f>SUM(I23:I27)</f>
        <v>12201503</v>
      </c>
      <c r="K28" s="70">
        <f>SUM(K23:K27)</f>
        <v>13375825</v>
      </c>
      <c r="M28" s="71">
        <f>SUM(M23:M27)</f>
        <v>13083623</v>
      </c>
      <c r="O28" s="71">
        <f>SUM(O23:O27)</f>
        <v>11128870</v>
      </c>
      <c r="Q28" s="71">
        <f>SUM(Q23:Q27)</f>
        <v>12323310</v>
      </c>
    </row>
    <row r="29" spans="1:17" ht="19.5" customHeight="1">
      <c r="A29" s="53" t="s">
        <v>85</v>
      </c>
      <c r="G29" s="77">
        <v>5549135</v>
      </c>
      <c r="I29" s="77">
        <v>5078319</v>
      </c>
      <c r="K29" s="77">
        <v>6532795</v>
      </c>
      <c r="M29" s="77">
        <v>5396021</v>
      </c>
      <c r="O29" s="77">
        <v>5136035</v>
      </c>
      <c r="Q29" s="77">
        <v>6204994</v>
      </c>
    </row>
    <row r="30" spans="1:17" ht="19.5" customHeight="1">
      <c r="A30" s="53" t="s">
        <v>86</v>
      </c>
      <c r="G30" s="67">
        <f>G21-G28-G29</f>
        <v>11511707</v>
      </c>
      <c r="I30" s="67">
        <f>I21-I28-I29</f>
        <v>11347628</v>
      </c>
      <c r="K30" s="67">
        <f>K21-K28-K29</f>
        <v>11331261</v>
      </c>
      <c r="M30" s="68">
        <f>M21-M28-M29</f>
        <v>12767569</v>
      </c>
      <c r="O30" s="68">
        <f>O21-O28-O29</f>
        <v>10023557</v>
      </c>
      <c r="Q30" s="68">
        <f>Q21-Q28-Q29</f>
        <v>7120751</v>
      </c>
    </row>
    <row r="31" spans="1:17" ht="19.5" customHeight="1">
      <c r="A31" s="53" t="s">
        <v>87</v>
      </c>
      <c r="G31" s="77">
        <v>2064885</v>
      </c>
      <c r="I31" s="77">
        <v>2224469</v>
      </c>
      <c r="K31" s="77">
        <v>2040834</v>
      </c>
      <c r="M31" s="78">
        <v>1847103</v>
      </c>
      <c r="O31" s="78">
        <v>2006213</v>
      </c>
      <c r="Q31" s="78">
        <v>1080650</v>
      </c>
    </row>
    <row r="32" spans="1:17" ht="19.5" customHeight="1">
      <c r="A32" s="53" t="s">
        <v>88</v>
      </c>
      <c r="G32" s="71">
        <f>G30-G31</f>
        <v>9446822</v>
      </c>
      <c r="I32" s="71">
        <f>I30-I31</f>
        <v>9123159</v>
      </c>
      <c r="K32" s="71">
        <f>K30-K31</f>
        <v>9290427</v>
      </c>
      <c r="M32" s="71">
        <f>M30-M31</f>
        <v>10920466</v>
      </c>
      <c r="O32" s="71">
        <f>O30-O31</f>
        <v>8017344</v>
      </c>
      <c r="Q32" s="71">
        <f>Q30-Q31</f>
        <v>6040101</v>
      </c>
    </row>
    <row r="33" spans="1:17" ht="19.5" customHeight="1">
      <c r="A33" s="53" t="s">
        <v>89</v>
      </c>
      <c r="G33" s="72"/>
      <c r="I33" s="72"/>
      <c r="K33" s="72"/>
      <c r="M33" s="73"/>
      <c r="O33" s="73"/>
      <c r="Q33" s="73"/>
    </row>
    <row r="34" spans="3:17" ht="19.5" customHeight="1">
      <c r="C34" s="79" t="s">
        <v>90</v>
      </c>
      <c r="G34" s="80"/>
      <c r="I34" s="80"/>
      <c r="K34" s="80"/>
      <c r="M34" s="80"/>
      <c r="O34" s="80"/>
      <c r="Q34" s="80"/>
    </row>
    <row r="35" spans="5:17" ht="19.5" customHeight="1">
      <c r="E35" s="53" t="s">
        <v>91</v>
      </c>
      <c r="G35" s="81"/>
      <c r="I35" s="81"/>
      <c r="K35" s="81"/>
      <c r="M35" s="82"/>
      <c r="O35" s="82"/>
      <c r="Q35" s="82"/>
    </row>
    <row r="36" spans="6:17" ht="19.5" customHeight="1">
      <c r="F36" s="53" t="s">
        <v>92</v>
      </c>
      <c r="G36" s="83">
        <v>2756832</v>
      </c>
      <c r="I36" s="83">
        <v>6441850</v>
      </c>
      <c r="K36" s="74">
        <v>-7029276</v>
      </c>
      <c r="M36" s="83">
        <v>2717129</v>
      </c>
      <c r="O36" s="83">
        <v>5935989</v>
      </c>
      <c r="Q36" s="74">
        <v>-10511243</v>
      </c>
    </row>
    <row r="37" spans="6:19" s="79" customFormat="1" ht="19.5" customHeight="1">
      <c r="F37" s="79" t="s">
        <v>93</v>
      </c>
      <c r="G37" s="74">
        <v>-2533885</v>
      </c>
      <c r="I37" s="74">
        <v>-1151070</v>
      </c>
      <c r="K37" s="74">
        <v>-3980013</v>
      </c>
      <c r="M37" s="74">
        <v>-2441374</v>
      </c>
      <c r="O37" s="74">
        <v>-695845</v>
      </c>
      <c r="Q37" s="74">
        <v>-488147</v>
      </c>
      <c r="R37" s="78"/>
      <c r="S37" s="80"/>
    </row>
    <row r="38" spans="5:17" ht="19.5" customHeight="1">
      <c r="E38" s="53" t="s">
        <v>94</v>
      </c>
      <c r="G38" s="67"/>
      <c r="I38" s="74"/>
      <c r="K38" s="67"/>
      <c r="M38" s="74"/>
      <c r="O38" s="74"/>
      <c r="Q38" s="74"/>
    </row>
    <row r="39" spans="6:18" ht="19.5" customHeight="1">
      <c r="F39" s="53" t="s">
        <v>95</v>
      </c>
      <c r="G39" s="74">
        <v>-3255972</v>
      </c>
      <c r="I39" s="74">
        <v>-802461</v>
      </c>
      <c r="J39" s="84"/>
      <c r="K39" s="83">
        <v>2382488</v>
      </c>
      <c r="L39" s="84"/>
      <c r="M39" s="74">
        <v>-1572885</v>
      </c>
      <c r="N39" s="84"/>
      <c r="O39" s="74">
        <v>-773462</v>
      </c>
      <c r="Q39" s="83">
        <v>2092356</v>
      </c>
      <c r="R39" s="85"/>
    </row>
    <row r="40" spans="5:18" ht="19.5" customHeight="1">
      <c r="E40" s="53" t="s">
        <v>96</v>
      </c>
      <c r="G40" s="83">
        <v>587</v>
      </c>
      <c r="I40" s="83">
        <v>314</v>
      </c>
      <c r="J40" s="84"/>
      <c r="K40" s="83">
        <v>0</v>
      </c>
      <c r="L40" s="84"/>
      <c r="M40" s="83">
        <v>0</v>
      </c>
      <c r="N40" s="84"/>
      <c r="O40" s="83">
        <v>0</v>
      </c>
      <c r="Q40" s="83">
        <v>0</v>
      </c>
      <c r="R40" s="85"/>
    </row>
    <row r="41" spans="5:18" ht="19.5" customHeight="1">
      <c r="E41" s="79" t="s">
        <v>97</v>
      </c>
      <c r="G41" s="86"/>
      <c r="I41" s="87"/>
      <c r="J41" s="84"/>
      <c r="K41" s="86"/>
      <c r="L41" s="84"/>
      <c r="M41" s="86"/>
      <c r="N41" s="84"/>
      <c r="O41" s="88"/>
      <c r="Q41" s="86"/>
      <c r="R41" s="85"/>
    </row>
    <row r="42" spans="5:18" ht="19.5" customHeight="1">
      <c r="E42" s="79"/>
      <c r="F42" s="79" t="s">
        <v>98</v>
      </c>
      <c r="G42" s="74">
        <v>-39023</v>
      </c>
      <c r="I42" s="74">
        <v>-1077535</v>
      </c>
      <c r="J42" s="84"/>
      <c r="K42" s="89">
        <v>2170550</v>
      </c>
      <c r="L42" s="84"/>
      <c r="M42" s="74">
        <v>-49023</v>
      </c>
      <c r="N42" s="84"/>
      <c r="O42" s="74">
        <v>-1066038</v>
      </c>
      <c r="Q42" s="89">
        <v>2169242</v>
      </c>
      <c r="R42" s="85"/>
    </row>
    <row r="43" spans="3:18" ht="19.5" customHeight="1">
      <c r="C43" s="79" t="s">
        <v>99</v>
      </c>
      <c r="G43" s="90"/>
      <c r="I43" s="91"/>
      <c r="J43" s="84"/>
      <c r="K43" s="90"/>
      <c r="L43" s="84"/>
      <c r="M43" s="92"/>
      <c r="N43" s="84"/>
      <c r="O43" s="74"/>
      <c r="Q43" s="92"/>
      <c r="R43" s="85"/>
    </row>
    <row r="44" spans="5:17" ht="19.5" customHeight="1">
      <c r="E44" s="79" t="s">
        <v>100</v>
      </c>
      <c r="G44" s="80">
        <v>0</v>
      </c>
      <c r="I44" s="83">
        <v>4433</v>
      </c>
      <c r="K44" s="80">
        <v>0</v>
      </c>
      <c r="M44" s="80">
        <v>0</v>
      </c>
      <c r="O44" s="83">
        <v>3356</v>
      </c>
      <c r="Q44" s="80">
        <v>0</v>
      </c>
    </row>
    <row r="45" spans="5:17" ht="19.5" customHeight="1">
      <c r="E45" s="79" t="s">
        <v>101</v>
      </c>
      <c r="G45" s="82"/>
      <c r="I45" s="93"/>
      <c r="K45" s="82"/>
      <c r="M45" s="94"/>
      <c r="O45" s="93"/>
      <c r="Q45" s="94"/>
    </row>
    <row r="46" spans="5:17" ht="19.5" customHeight="1">
      <c r="E46" s="79"/>
      <c r="F46" s="79" t="s">
        <v>102</v>
      </c>
      <c r="G46" s="95">
        <v>0</v>
      </c>
      <c r="I46" s="96">
        <v>-2081</v>
      </c>
      <c r="K46" s="95">
        <v>0</v>
      </c>
      <c r="M46" s="95">
        <v>0</v>
      </c>
      <c r="O46" s="96">
        <v>-1866</v>
      </c>
      <c r="Q46" s="95">
        <v>0</v>
      </c>
    </row>
    <row r="47" spans="5:17" ht="19.5" customHeight="1">
      <c r="E47" s="79" t="s">
        <v>103</v>
      </c>
      <c r="G47" s="97">
        <f>SUM(G34:G46)</f>
        <v>-3071461</v>
      </c>
      <c r="I47" s="95">
        <f>SUM(I34:I46)</f>
        <v>3413450</v>
      </c>
      <c r="K47" s="97">
        <f>SUM(K34:K46)</f>
        <v>-6456251</v>
      </c>
      <c r="M47" s="97">
        <f>SUM(M34:M46)</f>
        <v>-1346153</v>
      </c>
      <c r="O47" s="95">
        <f>SUM(O34:O46)</f>
        <v>3402134</v>
      </c>
      <c r="Q47" s="97">
        <f>SUM(Q34:Q46)</f>
        <v>-6737792</v>
      </c>
    </row>
    <row r="48" spans="1:17" ht="19.5" customHeight="1" thickBot="1">
      <c r="A48" s="56" t="s">
        <v>104</v>
      </c>
      <c r="G48" s="98">
        <f>G32+G47</f>
        <v>6375361</v>
      </c>
      <c r="I48" s="98">
        <f>I32+I47</f>
        <v>12536609</v>
      </c>
      <c r="K48" s="98">
        <f>K32+K47</f>
        <v>2834176</v>
      </c>
      <c r="M48" s="98">
        <f>M32+M47</f>
        <v>9574313</v>
      </c>
      <c r="O48" s="98">
        <f>O32+O47</f>
        <v>11419478</v>
      </c>
      <c r="Q48" s="99">
        <f>Q32+Q47</f>
        <v>-697691</v>
      </c>
    </row>
    <row r="49" spans="1:17" ht="19.5" customHeight="1" thickTop="1">
      <c r="A49" s="56" t="s">
        <v>105</v>
      </c>
      <c r="G49" s="67"/>
      <c r="I49" s="67"/>
      <c r="K49" s="67"/>
      <c r="M49" s="68"/>
      <c r="O49" s="68"/>
      <c r="Q49" s="68"/>
    </row>
    <row r="50" spans="3:17" ht="19.5" customHeight="1">
      <c r="C50" s="53" t="s">
        <v>106</v>
      </c>
      <c r="G50" s="67">
        <f>G32-G51</f>
        <v>9347005</v>
      </c>
      <c r="I50" s="67">
        <f>I32-I51</f>
        <v>9028296</v>
      </c>
      <c r="K50" s="67">
        <f>K32-K51</f>
        <v>9194254</v>
      </c>
      <c r="M50" s="68">
        <f>M32-M51</f>
        <v>10920466</v>
      </c>
      <c r="O50" s="68">
        <f>O32-O51</f>
        <v>8017344</v>
      </c>
      <c r="Q50" s="68">
        <f>Q32-Q51</f>
        <v>6040101</v>
      </c>
    </row>
    <row r="51" spans="3:17" ht="19.5" customHeight="1">
      <c r="C51" s="53" t="s">
        <v>107</v>
      </c>
      <c r="G51" s="67">
        <v>99817</v>
      </c>
      <c r="I51" s="67">
        <v>94863</v>
      </c>
      <c r="K51" s="67">
        <v>96173</v>
      </c>
      <c r="M51" s="68">
        <v>0</v>
      </c>
      <c r="O51" s="68">
        <v>0</v>
      </c>
      <c r="Q51" s="68">
        <v>0</v>
      </c>
    </row>
    <row r="52" spans="7:17" ht="19.5" customHeight="1" thickBot="1">
      <c r="G52" s="98">
        <f>SUM(G50:G51)</f>
        <v>9446822</v>
      </c>
      <c r="I52" s="98">
        <f>SUM(I50:I51)</f>
        <v>9123159</v>
      </c>
      <c r="K52" s="98">
        <f>SUM(K50:K51)</f>
        <v>9290427</v>
      </c>
      <c r="M52" s="100">
        <f>SUM(M50:M51)</f>
        <v>10920466</v>
      </c>
      <c r="O52" s="100">
        <f>SUM(O50:O51)</f>
        <v>8017344</v>
      </c>
      <c r="Q52" s="100">
        <f>SUM(Q50:Q51)</f>
        <v>6040101</v>
      </c>
    </row>
    <row r="53" spans="1:17" ht="19.5" customHeight="1" thickTop="1">
      <c r="A53" s="56" t="s">
        <v>108</v>
      </c>
      <c r="G53" s="67"/>
      <c r="I53" s="67"/>
      <c r="K53" s="67"/>
      <c r="M53" s="68"/>
      <c r="O53" s="68"/>
      <c r="Q53" s="68"/>
    </row>
    <row r="54" spans="3:17" ht="19.5" customHeight="1">
      <c r="C54" s="53" t="s">
        <v>106</v>
      </c>
      <c r="G54" s="58">
        <f>G48-G55</f>
        <v>6275544</v>
      </c>
      <c r="I54" s="58">
        <f>I48-I55</f>
        <v>12441746</v>
      </c>
      <c r="K54" s="58">
        <f>K48-K55</f>
        <v>2738006</v>
      </c>
      <c r="M54" s="58">
        <f>M48-M55</f>
        <v>9574313</v>
      </c>
      <c r="O54" s="58">
        <f>O48-O55</f>
        <v>11419478</v>
      </c>
      <c r="Q54" s="74">
        <f>Q48-Q55</f>
        <v>-697691</v>
      </c>
    </row>
    <row r="55" spans="3:17" ht="19.5" customHeight="1">
      <c r="C55" s="53" t="s">
        <v>107</v>
      </c>
      <c r="G55" s="67">
        <v>99817</v>
      </c>
      <c r="I55" s="67">
        <v>94863</v>
      </c>
      <c r="K55" s="67">
        <v>96170</v>
      </c>
      <c r="M55" s="68">
        <v>0</v>
      </c>
      <c r="O55" s="68">
        <v>0</v>
      </c>
      <c r="Q55" s="68">
        <v>0</v>
      </c>
    </row>
    <row r="56" spans="7:17" ht="19.5" customHeight="1" thickBot="1">
      <c r="G56" s="98">
        <f>SUM(G54:G55)</f>
        <v>6375361</v>
      </c>
      <c r="I56" s="98">
        <f>SUM(I54:I55)</f>
        <v>12536609</v>
      </c>
      <c r="K56" s="98">
        <f>SUM(K54:K55)</f>
        <v>2834176</v>
      </c>
      <c r="M56" s="98">
        <f>SUM(M54:M55)</f>
        <v>9574313</v>
      </c>
      <c r="O56" s="98">
        <f>SUM(O54:O55)</f>
        <v>11419478</v>
      </c>
      <c r="Q56" s="99">
        <f>SUM(Q54:Q55)</f>
        <v>-697691</v>
      </c>
    </row>
    <row r="57" spans="1:17" ht="19.5" customHeight="1" thickBot="1" thickTop="1">
      <c r="A57" s="56" t="s">
        <v>109</v>
      </c>
      <c r="G57" s="101">
        <f>G50/G59</f>
        <v>4.89668610776266</v>
      </c>
      <c r="I57" s="101">
        <f>I50/I59</f>
        <v>4.729721616707084</v>
      </c>
      <c r="K57" s="101">
        <f>K50/K59</f>
        <v>4.81666328765645</v>
      </c>
      <c r="M57" s="102">
        <f>M50/M59</f>
        <v>5.720987006265052</v>
      </c>
      <c r="O57" s="102">
        <f>O50/O59</f>
        <v>4.200106556694291</v>
      </c>
      <c r="Q57" s="102">
        <f>Q50/Q59</f>
        <v>3.16427333206555</v>
      </c>
    </row>
    <row r="58" spans="1:17" ht="19.5" customHeight="1" thickTop="1">
      <c r="A58" s="56" t="s">
        <v>110</v>
      </c>
      <c r="K58" s="65"/>
      <c r="O58" s="66"/>
      <c r="Q58" s="66"/>
    </row>
    <row r="59" spans="1:17" ht="19.5" customHeight="1" thickBot="1">
      <c r="A59" s="56"/>
      <c r="B59" s="56" t="s">
        <v>111</v>
      </c>
      <c r="C59" s="56"/>
      <c r="D59" s="56"/>
      <c r="G59" s="103">
        <v>1908843</v>
      </c>
      <c r="H59" s="104"/>
      <c r="I59" s="103">
        <v>1908843</v>
      </c>
      <c r="J59" s="104"/>
      <c r="K59" s="103">
        <v>1908843</v>
      </c>
      <c r="L59" s="104"/>
      <c r="M59" s="105">
        <v>1908843</v>
      </c>
      <c r="O59" s="105">
        <v>1908843</v>
      </c>
      <c r="Q59" s="105">
        <v>1908843</v>
      </c>
    </row>
    <row r="60" ht="15.75" thickTop="1">
      <c r="Q60" s="65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70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90" zoomScaleNormal="90" zoomScalePageLayoutView="0" workbookViewId="0" topLeftCell="A1">
      <pane xSplit="6" ySplit="8" topLeftCell="G9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A2" sqref="A2:M2"/>
    </sheetView>
  </sheetViews>
  <sheetFormatPr defaultColWidth="9.140625" defaultRowHeight="12.75"/>
  <cols>
    <col min="1" max="1" width="0.42578125" style="53" customWidth="1"/>
    <col min="2" max="5" width="1.7109375" style="53" customWidth="1"/>
    <col min="6" max="6" width="47.57421875" style="53" customWidth="1"/>
    <col min="7" max="7" width="14.7109375" style="65" customWidth="1"/>
    <col min="8" max="8" width="2.140625" style="53" customWidth="1"/>
    <col min="9" max="9" width="14.7109375" style="53" customWidth="1"/>
    <col min="10" max="10" width="1.8515625" style="53" customWidth="1"/>
    <col min="11" max="11" width="14.7109375" style="66" customWidth="1"/>
    <col min="12" max="12" width="1.8515625" style="53" customWidth="1"/>
    <col min="13" max="13" width="14.7109375" style="53" customWidth="1"/>
    <col min="14" max="14" width="14.28125" style="58" bestFit="1" customWidth="1"/>
    <col min="15" max="15" width="9.140625" style="59" customWidth="1"/>
    <col min="16" max="16384" width="9.140625" style="53" customWidth="1"/>
  </cols>
  <sheetData>
    <row r="1" spans="1:16" ht="21" customHeight="1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50"/>
      <c r="O1" s="51"/>
      <c r="P1" s="52"/>
    </row>
    <row r="2" spans="1:16" ht="21" customHeight="1">
      <c r="A2" s="116" t="s">
        <v>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50"/>
      <c r="O2" s="51"/>
      <c r="P2" s="52"/>
    </row>
    <row r="3" spans="1:16" ht="21" customHeight="1">
      <c r="A3" s="118" t="s">
        <v>112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50"/>
      <c r="O3" s="51"/>
      <c r="P3" s="52"/>
    </row>
    <row r="4" spans="1:16" ht="21" customHeight="1">
      <c r="A4" s="116" t="s">
        <v>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50"/>
      <c r="O4" s="51"/>
      <c r="P4" s="52"/>
    </row>
    <row r="5" spans="7:13" ht="21" customHeight="1">
      <c r="G5" s="54"/>
      <c r="K5" s="55"/>
      <c r="L5" s="56"/>
      <c r="M5" s="57" t="s">
        <v>17</v>
      </c>
    </row>
    <row r="6" spans="7:13" ht="21" customHeight="1">
      <c r="G6" s="117" t="s">
        <v>1</v>
      </c>
      <c r="H6" s="117"/>
      <c r="I6" s="117"/>
      <c r="J6" s="60"/>
      <c r="K6" s="117" t="s">
        <v>32</v>
      </c>
      <c r="L6" s="117"/>
      <c r="M6" s="117"/>
    </row>
    <row r="7" spans="7:13" ht="21" customHeight="1">
      <c r="G7" s="106" t="s">
        <v>113</v>
      </c>
      <c r="H7" s="62"/>
      <c r="I7" s="106" t="s">
        <v>114</v>
      </c>
      <c r="K7" s="106" t="s">
        <v>113</v>
      </c>
      <c r="L7" s="62"/>
      <c r="M7" s="106" t="s">
        <v>114</v>
      </c>
    </row>
    <row r="8" spans="7:13" ht="13.5" customHeight="1">
      <c r="G8" s="63"/>
      <c r="H8" s="62"/>
      <c r="I8" s="63"/>
      <c r="K8" s="64"/>
      <c r="L8" s="62"/>
      <c r="M8" s="64"/>
    </row>
    <row r="9" spans="1:13" ht="19.5" customHeight="1">
      <c r="A9" s="53" t="s">
        <v>66</v>
      </c>
      <c r="G9" s="67">
        <v>56379661</v>
      </c>
      <c r="I9" s="67">
        <v>54051432</v>
      </c>
      <c r="K9" s="68">
        <v>54051921</v>
      </c>
      <c r="M9" s="68">
        <v>51752574</v>
      </c>
    </row>
    <row r="10" spans="1:13" ht="19.5" customHeight="1">
      <c r="A10" s="53" t="s">
        <v>67</v>
      </c>
      <c r="G10" s="67">
        <v>20444889</v>
      </c>
      <c r="I10" s="67">
        <v>19355025</v>
      </c>
      <c r="J10" s="69"/>
      <c r="K10" s="68">
        <v>19580048</v>
      </c>
      <c r="M10" s="68">
        <v>18434558</v>
      </c>
    </row>
    <row r="11" spans="3:13" ht="19.5" customHeight="1">
      <c r="C11" s="53" t="s">
        <v>68</v>
      </c>
      <c r="G11" s="70">
        <f>G9-G10</f>
        <v>35934772</v>
      </c>
      <c r="I11" s="70">
        <f>I9-I10</f>
        <v>34696407</v>
      </c>
      <c r="K11" s="71">
        <f>K9-K10</f>
        <v>34471873</v>
      </c>
      <c r="M11" s="71">
        <f>M9-M10</f>
        <v>33318016</v>
      </c>
    </row>
    <row r="12" spans="1:13" ht="19.5" customHeight="1">
      <c r="A12" s="53" t="s">
        <v>69</v>
      </c>
      <c r="G12" s="67">
        <v>18726925</v>
      </c>
      <c r="I12" s="67">
        <v>19007051</v>
      </c>
      <c r="K12" s="68">
        <v>16392264</v>
      </c>
      <c r="M12" s="68">
        <v>16144614</v>
      </c>
    </row>
    <row r="13" spans="1:13" ht="19.5" customHeight="1">
      <c r="A13" s="53" t="s">
        <v>70</v>
      </c>
      <c r="G13" s="67">
        <v>5271479</v>
      </c>
      <c r="I13" s="67">
        <v>4749996</v>
      </c>
      <c r="K13" s="68">
        <v>5169002</v>
      </c>
      <c r="M13" s="68">
        <v>4672684</v>
      </c>
    </row>
    <row r="14" spans="3:13" ht="19.5" customHeight="1">
      <c r="C14" s="53" t="s">
        <v>71</v>
      </c>
      <c r="G14" s="70">
        <f>G12-G13</f>
        <v>13455446</v>
      </c>
      <c r="I14" s="70">
        <f>I12-I13</f>
        <v>14257055</v>
      </c>
      <c r="K14" s="71">
        <f>K12-K13</f>
        <v>11223262</v>
      </c>
      <c r="M14" s="71">
        <f>M12-M13</f>
        <v>11471930</v>
      </c>
    </row>
    <row r="15" spans="1:13" ht="19.5" customHeight="1">
      <c r="A15" s="53" t="s">
        <v>72</v>
      </c>
      <c r="G15" s="72">
        <v>3623246</v>
      </c>
      <c r="I15" s="72">
        <v>3840678</v>
      </c>
      <c r="K15" s="73">
        <v>3381594</v>
      </c>
      <c r="M15" s="73">
        <v>3600002</v>
      </c>
    </row>
    <row r="16" spans="1:13" ht="19.5" customHeight="1">
      <c r="A16" s="53" t="s">
        <v>115</v>
      </c>
      <c r="G16" s="67">
        <v>3245372</v>
      </c>
      <c r="I16" s="67">
        <v>5836233</v>
      </c>
      <c r="K16" s="68">
        <v>2682623</v>
      </c>
      <c r="M16" s="68">
        <v>2332341</v>
      </c>
    </row>
    <row r="17" spans="1:13" ht="19.5" customHeight="1">
      <c r="A17" s="53" t="s">
        <v>74</v>
      </c>
      <c r="G17" s="67">
        <v>89829</v>
      </c>
      <c r="I17" s="67">
        <v>79434</v>
      </c>
      <c r="K17" s="68">
        <v>0</v>
      </c>
      <c r="M17" s="68">
        <v>0</v>
      </c>
    </row>
    <row r="18" spans="1:13" ht="19.5" customHeight="1">
      <c r="A18" s="53" t="s">
        <v>75</v>
      </c>
      <c r="B18" s="75"/>
      <c r="C18" s="75"/>
      <c r="D18" s="75"/>
      <c r="E18" s="75"/>
      <c r="F18" s="75"/>
      <c r="G18" s="67">
        <v>678513</v>
      </c>
      <c r="I18" s="67">
        <v>688543</v>
      </c>
      <c r="K18" s="68">
        <v>659466</v>
      </c>
      <c r="M18" s="68">
        <v>447033</v>
      </c>
    </row>
    <row r="19" spans="1:13" ht="19.5" customHeight="1">
      <c r="A19" s="53" t="s">
        <v>76</v>
      </c>
      <c r="B19" s="75"/>
      <c r="C19" s="75"/>
      <c r="D19" s="75"/>
      <c r="E19" s="75"/>
      <c r="F19" s="75"/>
      <c r="G19" s="67">
        <v>2486418</v>
      </c>
      <c r="I19" s="67">
        <v>2448609</v>
      </c>
      <c r="K19" s="68">
        <v>4884455</v>
      </c>
      <c r="M19" s="68">
        <v>3404165</v>
      </c>
    </row>
    <row r="20" spans="1:13" ht="19.5" customHeight="1">
      <c r="A20" s="53" t="s">
        <v>77</v>
      </c>
      <c r="G20" s="76">
        <v>283147</v>
      </c>
      <c r="I20" s="76">
        <v>930225</v>
      </c>
      <c r="K20" s="77">
        <v>232403</v>
      </c>
      <c r="M20" s="77">
        <v>764745</v>
      </c>
    </row>
    <row r="21" spans="3:13" ht="19.5" customHeight="1">
      <c r="C21" s="53" t="s">
        <v>78</v>
      </c>
      <c r="G21" s="70">
        <f>G11+G14+SUM(G15:G20)</f>
        <v>59796743</v>
      </c>
      <c r="I21" s="70">
        <f>I11+I14+SUM(I15:I20)</f>
        <v>62777184</v>
      </c>
      <c r="K21" s="71">
        <f>K11+K14+SUM(K15:K20)</f>
        <v>57535676</v>
      </c>
      <c r="M21" s="71">
        <f>M11+M14+SUM(M15:M20)</f>
        <v>55338232</v>
      </c>
    </row>
    <row r="22" spans="1:13" ht="19.5" customHeight="1">
      <c r="A22" s="53" t="s">
        <v>79</v>
      </c>
      <c r="G22" s="67"/>
      <c r="I22" s="67"/>
      <c r="K22" s="68"/>
      <c r="M22" s="68"/>
    </row>
    <row r="23" spans="3:13" ht="19.5" customHeight="1">
      <c r="C23" s="53" t="s">
        <v>80</v>
      </c>
      <c r="G23" s="68">
        <v>13238656</v>
      </c>
      <c r="I23" s="68">
        <v>13132558</v>
      </c>
      <c r="K23" s="68">
        <v>12004592</v>
      </c>
      <c r="M23" s="68">
        <v>11716683</v>
      </c>
    </row>
    <row r="24" spans="3:13" ht="19.5" customHeight="1">
      <c r="C24" s="53" t="s">
        <v>81</v>
      </c>
      <c r="G24" s="67">
        <v>88517</v>
      </c>
      <c r="I24" s="67">
        <v>80520</v>
      </c>
      <c r="K24" s="68">
        <v>62430</v>
      </c>
      <c r="M24" s="68">
        <v>55260</v>
      </c>
    </row>
    <row r="25" spans="3:13" ht="19.5" customHeight="1">
      <c r="C25" s="53" t="s">
        <v>82</v>
      </c>
      <c r="G25" s="67">
        <v>5885238</v>
      </c>
      <c r="I25" s="67">
        <v>5183317</v>
      </c>
      <c r="K25" s="68">
        <v>5495669</v>
      </c>
      <c r="M25" s="68">
        <v>4824576</v>
      </c>
    </row>
    <row r="26" spans="3:13" ht="19.5" customHeight="1">
      <c r="C26" s="53" t="s">
        <v>83</v>
      </c>
      <c r="G26" s="67">
        <v>1666051</v>
      </c>
      <c r="I26" s="67">
        <v>1694582</v>
      </c>
      <c r="K26" s="68">
        <v>1638339</v>
      </c>
      <c r="M26" s="68">
        <v>1637087</v>
      </c>
    </row>
    <row r="27" spans="3:13" ht="19.5" customHeight="1">
      <c r="C27" s="53" t="s">
        <v>19</v>
      </c>
      <c r="G27" s="76">
        <v>5431492</v>
      </c>
      <c r="I27" s="76">
        <v>5879086</v>
      </c>
      <c r="K27" s="77">
        <v>5011463</v>
      </c>
      <c r="M27" s="77">
        <v>4985910</v>
      </c>
    </row>
    <row r="28" spans="5:13" ht="19.5" customHeight="1">
      <c r="E28" s="53" t="s">
        <v>84</v>
      </c>
      <c r="G28" s="70">
        <f>SUM(G23:G27)</f>
        <v>26309954</v>
      </c>
      <c r="I28" s="70">
        <f>SUM(I23:I27)</f>
        <v>25970063</v>
      </c>
      <c r="K28" s="71">
        <f>SUM(K23:K27)</f>
        <v>24212493</v>
      </c>
      <c r="M28" s="71">
        <f>SUM(M23:M27)</f>
        <v>23219516</v>
      </c>
    </row>
    <row r="29" spans="1:13" ht="19.5" customHeight="1">
      <c r="A29" s="53" t="s">
        <v>85</v>
      </c>
      <c r="G29" s="77">
        <v>10627453</v>
      </c>
      <c r="I29" s="77">
        <v>13854343</v>
      </c>
      <c r="K29" s="77">
        <v>10532056</v>
      </c>
      <c r="M29" s="77">
        <v>13223284</v>
      </c>
    </row>
    <row r="30" spans="1:13" ht="19.5" customHeight="1">
      <c r="A30" s="53" t="s">
        <v>86</v>
      </c>
      <c r="G30" s="67">
        <f>G21-G28-G29</f>
        <v>22859336</v>
      </c>
      <c r="I30" s="67">
        <f>I21-I28-I29</f>
        <v>22952778</v>
      </c>
      <c r="K30" s="68">
        <f>K21-K28-K29</f>
        <v>22791127</v>
      </c>
      <c r="M30" s="68">
        <f>M21-M28-M29</f>
        <v>18895432</v>
      </c>
    </row>
    <row r="31" spans="1:13" ht="19.5" customHeight="1">
      <c r="A31" s="53" t="s">
        <v>87</v>
      </c>
      <c r="G31" s="77">
        <v>4289355</v>
      </c>
      <c r="I31" s="77">
        <v>4562875</v>
      </c>
      <c r="K31" s="78">
        <v>3853317</v>
      </c>
      <c r="M31" s="78">
        <v>3487530</v>
      </c>
    </row>
    <row r="32" spans="1:13" ht="19.5" customHeight="1">
      <c r="A32" s="53" t="s">
        <v>88</v>
      </c>
      <c r="G32" s="71">
        <f>G30-G31</f>
        <v>18569981</v>
      </c>
      <c r="I32" s="71">
        <f>I30-I31</f>
        <v>18389903</v>
      </c>
      <c r="K32" s="71">
        <f>K30-K31</f>
        <v>18937810</v>
      </c>
      <c r="M32" s="71">
        <f>M30-M31</f>
        <v>15407902</v>
      </c>
    </row>
    <row r="33" spans="1:13" ht="19.5" customHeight="1">
      <c r="A33" s="53" t="s">
        <v>89</v>
      </c>
      <c r="G33" s="72"/>
      <c r="I33" s="72"/>
      <c r="K33" s="73"/>
      <c r="M33" s="73"/>
    </row>
    <row r="34" spans="3:13" ht="19.5" customHeight="1">
      <c r="C34" s="79" t="s">
        <v>116</v>
      </c>
      <c r="G34" s="80"/>
      <c r="I34" s="80"/>
      <c r="K34" s="80"/>
      <c r="M34" s="80"/>
    </row>
    <row r="35" spans="5:13" ht="19.5" customHeight="1">
      <c r="E35" s="79" t="s">
        <v>91</v>
      </c>
      <c r="G35" s="81"/>
      <c r="I35" s="81"/>
      <c r="K35" s="82"/>
      <c r="M35" s="82"/>
    </row>
    <row r="36" spans="6:13" ht="19.5" customHeight="1">
      <c r="F36" s="107" t="s">
        <v>92</v>
      </c>
      <c r="G36" s="108">
        <v>9198682</v>
      </c>
      <c r="I36" s="109">
        <v>-6940957</v>
      </c>
      <c r="K36" s="108">
        <v>8653118</v>
      </c>
      <c r="M36" s="109">
        <v>-10478832</v>
      </c>
    </row>
    <row r="37" spans="6:15" s="79" customFormat="1" ht="19.5" customHeight="1">
      <c r="F37" s="107" t="s">
        <v>93</v>
      </c>
      <c r="G37" s="109">
        <v>-3684955</v>
      </c>
      <c r="I37" s="109">
        <v>-7587613</v>
      </c>
      <c r="K37" s="109">
        <v>-3137219</v>
      </c>
      <c r="M37" s="109">
        <v>-4083755</v>
      </c>
      <c r="N37" s="78"/>
      <c r="O37" s="80"/>
    </row>
    <row r="38" spans="5:13" ht="19.5" customHeight="1">
      <c r="E38" s="53" t="s">
        <v>117</v>
      </c>
      <c r="G38" s="67"/>
      <c r="I38" s="67"/>
      <c r="K38" s="110"/>
      <c r="M38" s="110"/>
    </row>
    <row r="39" spans="6:14" ht="19.5" customHeight="1">
      <c r="F39" s="53" t="s">
        <v>118</v>
      </c>
      <c r="G39" s="111">
        <v>-4058433</v>
      </c>
      <c r="H39" s="84"/>
      <c r="I39" s="111">
        <v>-92619</v>
      </c>
      <c r="J39" s="84"/>
      <c r="K39" s="86">
        <v>-2346348</v>
      </c>
      <c r="M39" s="86">
        <v>-226868</v>
      </c>
      <c r="N39" s="85"/>
    </row>
    <row r="40" spans="5:14" ht="19.5" customHeight="1">
      <c r="E40" s="53" t="s">
        <v>96</v>
      </c>
      <c r="G40" s="108">
        <v>901</v>
      </c>
      <c r="H40" s="84"/>
      <c r="I40" s="68">
        <v>0</v>
      </c>
      <c r="J40" s="84"/>
      <c r="K40" s="68">
        <v>0</v>
      </c>
      <c r="M40" s="92">
        <v>0</v>
      </c>
      <c r="N40" s="85"/>
    </row>
    <row r="41" spans="5:14" ht="19.5" customHeight="1">
      <c r="E41" s="79" t="s">
        <v>101</v>
      </c>
      <c r="G41" s="94"/>
      <c r="H41" s="84"/>
      <c r="I41" s="94"/>
      <c r="J41" s="84"/>
      <c r="K41" s="90"/>
      <c r="M41" s="90"/>
      <c r="N41" s="85"/>
    </row>
    <row r="42" spans="5:14" ht="19.5" customHeight="1">
      <c r="E42" s="79"/>
      <c r="F42" s="79" t="s">
        <v>98</v>
      </c>
      <c r="G42" s="111">
        <v>-1116558</v>
      </c>
      <c r="H42" s="84"/>
      <c r="I42" s="108">
        <v>2898442</v>
      </c>
      <c r="J42" s="84"/>
      <c r="K42" s="109">
        <v>-1115061</v>
      </c>
      <c r="M42" s="108">
        <v>2906562</v>
      </c>
      <c r="N42" s="85"/>
    </row>
    <row r="43" spans="3:14" ht="19.5" customHeight="1">
      <c r="C43" s="53" t="s">
        <v>99</v>
      </c>
      <c r="G43" s="90"/>
      <c r="H43" s="84"/>
      <c r="I43" s="90"/>
      <c r="J43" s="84"/>
      <c r="K43" s="92"/>
      <c r="M43" s="92"/>
      <c r="N43" s="85"/>
    </row>
    <row r="44" spans="5:13" ht="19.5" customHeight="1">
      <c r="E44" s="53" t="s">
        <v>100</v>
      </c>
      <c r="G44" s="108">
        <v>4433</v>
      </c>
      <c r="I44" s="108">
        <v>734</v>
      </c>
      <c r="K44" s="108">
        <v>3356</v>
      </c>
      <c r="M44" s="108">
        <v>734</v>
      </c>
    </row>
    <row r="45" spans="5:13" ht="19.5" customHeight="1">
      <c r="E45" s="79" t="s">
        <v>101</v>
      </c>
      <c r="G45" s="94"/>
      <c r="I45" s="94"/>
      <c r="K45" s="90"/>
      <c r="M45" s="90"/>
    </row>
    <row r="46" spans="6:13" ht="19.5" customHeight="1">
      <c r="F46" s="79" t="s">
        <v>98</v>
      </c>
      <c r="G46" s="112">
        <v>-2081</v>
      </c>
      <c r="I46" s="112">
        <v>-454</v>
      </c>
      <c r="K46" s="113">
        <v>-1866</v>
      </c>
      <c r="M46" s="113">
        <v>-454</v>
      </c>
    </row>
    <row r="47" spans="5:13" ht="19.5" customHeight="1">
      <c r="E47" s="79" t="s">
        <v>103</v>
      </c>
      <c r="F47" s="79"/>
      <c r="G47" s="114">
        <f>SUM(G34:G46)</f>
        <v>341989</v>
      </c>
      <c r="I47" s="90">
        <f>SUM(I34:I46)</f>
        <v>-11722467</v>
      </c>
      <c r="K47" s="114">
        <f>SUM(K34:K46)</f>
        <v>2055980</v>
      </c>
      <c r="M47" s="90">
        <f>SUM(M34:M46)</f>
        <v>-11882613</v>
      </c>
    </row>
    <row r="48" spans="1:13" ht="19.5" customHeight="1" thickBot="1">
      <c r="A48" s="56" t="s">
        <v>104</v>
      </c>
      <c r="G48" s="98">
        <f>G32+G47</f>
        <v>18911970</v>
      </c>
      <c r="I48" s="98">
        <f>I32+I47</f>
        <v>6667436</v>
      </c>
      <c r="K48" s="98">
        <f>K32+K47</f>
        <v>20993790</v>
      </c>
      <c r="M48" s="98">
        <f>M32+M47</f>
        <v>3525289</v>
      </c>
    </row>
    <row r="49" spans="1:13" ht="19.5" customHeight="1" thickTop="1">
      <c r="A49" s="56" t="s">
        <v>105</v>
      </c>
      <c r="G49" s="67"/>
      <c r="I49" s="67"/>
      <c r="K49" s="68"/>
      <c r="M49" s="68"/>
    </row>
    <row r="50" spans="3:13" ht="19.5" customHeight="1">
      <c r="C50" s="53" t="s">
        <v>106</v>
      </c>
      <c r="G50" s="67">
        <f>G32-G51</f>
        <v>18375301</v>
      </c>
      <c r="I50" s="67">
        <f>I32-I51</f>
        <v>18198910</v>
      </c>
      <c r="K50" s="68">
        <f>K32-K51</f>
        <v>18937810</v>
      </c>
      <c r="M50" s="68">
        <f>M32-M51</f>
        <v>15407902</v>
      </c>
    </row>
    <row r="51" spans="3:13" ht="19.5" customHeight="1">
      <c r="C51" s="53" t="s">
        <v>107</v>
      </c>
      <c r="G51" s="67">
        <v>194680</v>
      </c>
      <c r="I51" s="67">
        <v>190993</v>
      </c>
      <c r="K51" s="68">
        <v>0</v>
      </c>
      <c r="M51" s="68">
        <v>0</v>
      </c>
    </row>
    <row r="52" spans="7:13" ht="19.5" customHeight="1" thickBot="1">
      <c r="G52" s="98">
        <f>SUM(G50:G51)</f>
        <v>18569981</v>
      </c>
      <c r="I52" s="98">
        <f>SUM(I50:I51)</f>
        <v>18389903</v>
      </c>
      <c r="K52" s="100">
        <f>SUM(K50:K51)</f>
        <v>18937810</v>
      </c>
      <c r="M52" s="100">
        <f>SUM(M50:M51)</f>
        <v>15407902</v>
      </c>
    </row>
    <row r="53" spans="1:13" ht="19.5" customHeight="1" thickTop="1">
      <c r="A53" s="56" t="s">
        <v>108</v>
      </c>
      <c r="G53" s="67"/>
      <c r="I53" s="67"/>
      <c r="K53" s="68"/>
      <c r="M53" s="68"/>
    </row>
    <row r="54" spans="3:13" ht="19.5" customHeight="1">
      <c r="C54" s="53" t="s">
        <v>106</v>
      </c>
      <c r="G54" s="58">
        <f>G48-G55</f>
        <v>18717290</v>
      </c>
      <c r="I54" s="58">
        <f>I48-I55</f>
        <v>6476445</v>
      </c>
      <c r="K54" s="58">
        <f>K48-K55</f>
        <v>20993790</v>
      </c>
      <c r="M54" s="58">
        <f>M48-M55</f>
        <v>3525289</v>
      </c>
    </row>
    <row r="55" spans="3:13" ht="19.5" customHeight="1">
      <c r="C55" s="53" t="s">
        <v>107</v>
      </c>
      <c r="G55" s="67">
        <v>194680</v>
      </c>
      <c r="I55" s="67">
        <v>190991</v>
      </c>
      <c r="K55" s="68">
        <v>0</v>
      </c>
      <c r="M55" s="68">
        <v>0</v>
      </c>
    </row>
    <row r="56" spans="7:13" ht="19.5" customHeight="1" thickBot="1">
      <c r="G56" s="98">
        <f>SUM(G54:G55)</f>
        <v>18911970</v>
      </c>
      <c r="I56" s="98">
        <f>SUM(I54:I55)</f>
        <v>6667436</v>
      </c>
      <c r="K56" s="98">
        <f>SUM(K54:K55)</f>
        <v>20993790</v>
      </c>
      <c r="M56" s="98">
        <f>SUM(M54:M55)</f>
        <v>3525289</v>
      </c>
    </row>
    <row r="57" spans="1:13" ht="19.5" customHeight="1" thickBot="1" thickTop="1">
      <c r="A57" s="56" t="s">
        <v>109</v>
      </c>
      <c r="G57" s="101">
        <f>G50/G59</f>
        <v>9.626407724469745</v>
      </c>
      <c r="I57" s="101">
        <f>I50/I59</f>
        <v>9.53400043900939</v>
      </c>
      <c r="K57" s="102">
        <f>K50/K59</f>
        <v>9.921093562959342</v>
      </c>
      <c r="M57" s="102">
        <f>M50/M59</f>
        <v>8.071853997421474</v>
      </c>
    </row>
    <row r="58" spans="1:13" ht="19.5" customHeight="1" thickTop="1">
      <c r="A58" s="56" t="s">
        <v>110</v>
      </c>
      <c r="I58" s="65"/>
      <c r="M58" s="66"/>
    </row>
    <row r="59" spans="1:13" ht="19.5" customHeight="1" thickBot="1">
      <c r="A59" s="56"/>
      <c r="B59" s="56" t="s">
        <v>111</v>
      </c>
      <c r="C59" s="56"/>
      <c r="D59" s="56"/>
      <c r="G59" s="103">
        <v>1908843</v>
      </c>
      <c r="H59" s="104"/>
      <c r="I59" s="103">
        <v>1908843</v>
      </c>
      <c r="J59" s="104"/>
      <c r="K59" s="105">
        <v>1908843</v>
      </c>
      <c r="M59" s="105">
        <v>1908843</v>
      </c>
    </row>
    <row r="60" ht="15.75" thickTop="1">
      <c r="M60" s="65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80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krmarisa</cp:lastModifiedBy>
  <cp:lastPrinted>2019-07-17T13:33:53Z</cp:lastPrinted>
  <dcterms:created xsi:type="dcterms:W3CDTF">2007-04-12T01:27:03Z</dcterms:created>
  <dcterms:modified xsi:type="dcterms:W3CDTF">2019-07-17T13:34:01Z</dcterms:modified>
  <cp:category/>
  <cp:version/>
  <cp:contentType/>
  <cp:contentStatus/>
</cp:coreProperties>
</file>