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2400" windowHeight="8600" activeTab="1"/>
  </bookViews>
  <sheets>
    <sheet name="Statement of Financial Position" sheetId="1" r:id="rId1"/>
    <sheet name="PL Q_Mar15" sheetId="2" r:id="rId2"/>
  </sheets>
  <externalReferences>
    <externalReference r:id="rId5"/>
  </externalReferences>
  <definedNames>
    <definedName name="AsatDate">'[1]Menu'!$F$7</definedName>
    <definedName name="F_906">#REF!</definedName>
    <definedName name="_xlnm.Print_Area" localSheetId="1">'PL Q_Mar15'!$A$1:$Q$59</definedName>
    <definedName name="_xlnm.Print_Titles" localSheetId="0">'Statement of Financial Position'!$1:$7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<sst xmlns="http://schemas.openxmlformats.org/spreadsheetml/2006/main" count="124" uniqueCount="107">
  <si>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</si>
  <si>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</si>
  <si>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</si>
  <si>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</si>
  <si>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</si>
  <si>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</si>
  <si>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</si>
  <si>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</si>
  <si>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</si>
  <si>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</si>
  <si>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</si>
  <si>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</si>
  <si>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</si>
  <si>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</si>
  <si>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</si>
  <si>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</si>
  <si>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</si>
  <si>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</si>
  <si>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</si>
  <si>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</si>
  <si>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</si>
  <si>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</si>
  <si>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</si>
  <si>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</si>
  <si>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</si>
  <si>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</si>
  <si>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</si>
  <si>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</si>
  <si>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</si>
  <si>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</si>
  <si>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</si>
  <si>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</si>
  <si>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</si>
  <si>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</si>
  <si>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</si>
  <si>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</si>
  <si>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</si>
  <si>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</si>
  <si>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</si>
  <si>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</si>
  <si>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</si>
  <si>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t>CLAIMS ON SECURITY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</si>
  <si>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</si>
  <si>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</si>
  <si>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</si>
  <si>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</si>
  <si>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</si>
  <si>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</si>
  <si>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</si>
  <si>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</si>
  <si>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</si>
  <si>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</si>
  <si>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</si>
  <si>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</si>
  <si>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</si>
  <si>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</si>
  <si>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LIABILITY TO DELIVER SECURITY</t>
  </si>
  <si>
    <t>CUSTOMER'S  LIABILITY  UNDER  ACCEPTANCES</t>
  </si>
  <si>
    <t>AS  AT  MARCH 31, 2015</t>
  </si>
  <si>
    <t>March 31, 2015</t>
  </si>
  <si>
    <t>December 31, 2014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</si>
  <si>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</si>
  <si>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</si>
  <si>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</si>
  <si>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2014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</si>
  <si>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</si>
  <si>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</si>
  <si>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</si>
  <si>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</si>
  <si>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</si>
  <si>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</si>
  <si>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 and foreign exchange transactions</t>
  </si>
  <si>
    <t>Gains (losses) on investments</t>
  </si>
  <si>
    <t>Share of profit from investment for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</si>
  <si>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</si>
  <si>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</si>
  <si>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</si>
  <si>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</si>
  <si>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</si>
  <si>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</si>
  <si>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</si>
  <si>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</si>
  <si>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</si>
  <si>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</si>
  <si>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</si>
  <si>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</si>
  <si>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</si>
  <si>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</si>
  <si>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</si>
  <si>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may be reclassified subsequently</t>
  </si>
  <si>
    <t xml:space="preserve"> to profit or loss</t>
  </si>
  <si>
    <t xml:space="preserve">Gains (losses) on remeasuring </t>
  </si>
  <si>
    <t>available-for-sale investment</t>
  </si>
  <si>
    <t>Gains (losses) arising from translating the</t>
  </si>
  <si>
    <t>financial statements of foreign operations</t>
  </si>
  <si>
    <t>Related income tax</t>
  </si>
  <si>
    <t>Items that will not be reclassified subsequently</t>
  </si>
  <si>
    <t>Actuarial losses on defined benefit plans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</si>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</sst>
</file>

<file path=xl/styles.xml><?xml version="1.0" encoding="utf-8"?>
<styleSheet xmlns="http://schemas.openxmlformats.org/spreadsheetml/2006/main">
  <numFmts count="77">
    <numFmt numFmtId="5" formatCode="&quot;₫&quot;#,##0;\-&quot;₫&quot;#,##0"/>
    <numFmt numFmtId="6" formatCode="&quot;₫&quot;#,##0;[Red]\-&quot;₫&quot;#,##0"/>
    <numFmt numFmtId="7" formatCode="&quot;₫&quot;#,##0.00;\-&quot;₫&quot;#,##0.00"/>
    <numFmt numFmtId="8" formatCode="&quot;₫&quot;#,##0.00;[Red]\-&quot;₫&quot;#,##0.00"/>
    <numFmt numFmtId="42" formatCode="_-&quot;₫&quot;* #,##0_-;\-&quot;₫&quot;* #,##0_-;_-&quot;₫&quot;* &quot;-&quot;_-;_-@_-"/>
    <numFmt numFmtId="41" formatCode="_-* #,##0_-;\-* #,##0_-;_-* &quot;-&quot;_-;_-@_-"/>
    <numFmt numFmtId="44" formatCode="_-&quot;₫&quot;* #,##0.00_-;\-&quot;₫&quot;* #,##0.00_-;_-&quot;₫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_-* #,##0_-;\-* #,##0_-;_-* &quot;-&quot;??_-;_-@_-"/>
    <numFmt numFmtId="175" formatCode="#,##0.00;\(#,##0\)"/>
    <numFmt numFmtId="176" formatCode="#,##0.0;\(#,##0\)"/>
    <numFmt numFmtId="177" formatCode="#,##0.0000;\(#,##0.00\)"/>
    <numFmt numFmtId="178" formatCode="#,##0;\(#,##0\)"/>
    <numFmt numFmtId="179" formatCode="#,##0.00;\(#,##0.00\)"/>
    <numFmt numFmtId="180" formatCode="#,##0_);\(#,##0\)"/>
    <numFmt numFmtId="181" formatCode="_(* #,##0_);_(* \(#,##0\);_(* &quot;-&quot;_);_(@_)"/>
    <numFmt numFmtId="182" formatCode="_(* #,##0.00_);_(* \(#,##0.00\);_(* &quot;-&quot;??_);_(@_)"/>
    <numFmt numFmtId="183" formatCode="#,##0.00_ ;[Red]\-#,##0.00\ "/>
    <numFmt numFmtId="184" formatCode="#,##0.0"/>
    <numFmt numFmtId="185" formatCode="_-* #,##0.000_-;\-* #,##0.000_-;_-* &quot;-&quot;??_-;_-@_-"/>
    <numFmt numFmtId="186" formatCode="_-* #,##0.0_-;\-* #,##0.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\t&quot;$&quot;#,##0_);\(\t&quot;$&quot;#,##0\)"/>
    <numFmt numFmtId="194" formatCode="\t&quot;$&quot;#,##0_);[Red]\(\t&quot;$&quot;#,##0\)"/>
    <numFmt numFmtId="195" formatCode="\t&quot;$&quot;#,##0.00_);\(\t&quot;$&quot;#,##0.00\)"/>
    <numFmt numFmtId="196" formatCode="\t&quot;$&quot;#,##0.00_);[Red]\(\t&quot;$&quot;#,##0.00\)"/>
    <numFmt numFmtId="197" formatCode="_(* #,##0.00000_);_(* \(#,##0.00000\);_(* &quot;-&quot;?????_);_(@_)"/>
    <numFmt numFmtId="198" formatCode="#,##0.0;\-#,##0.0"/>
    <numFmt numFmtId="199" formatCode="#,##0.000;\(#,##0.000\)"/>
    <numFmt numFmtId="200" formatCode="#,##0.0;\(#,##0.0\)"/>
    <numFmt numFmtId="201" formatCode="#,##0;\(#,##0\);\-"/>
    <numFmt numFmtId="202" formatCode="0,000;\(#,##0\);\-"/>
    <numFmt numFmtId="203" formatCode="##,#0_;\(#,##0\);\-"/>
    <numFmt numFmtId="204" formatCode="#,##0\ ;\(#,##0\);\-"/>
    <numFmt numFmtId="205" formatCode="##,#0\)_;\(#,##0\);\-"/>
    <numFmt numFmtId="206" formatCode="#,##0_);\(#,##0\);\-"/>
    <numFmt numFmtId="207" formatCode="#,##0_);\(#,##0\);"/>
    <numFmt numFmtId="208" formatCode="#,##0\ \ _);\(#,##0\)\,"/>
    <numFmt numFmtId="209" formatCode="#,##0\ \ _);\(#,##0\)"/>
    <numFmt numFmtId="210" formatCode="#,##0\ _);\(#,##0\)"/>
    <numFmt numFmtId="211" formatCode="#,##0\ ;\(#,##0\);"/>
    <numFmt numFmtId="212" formatCode="#,##0_);\(#,##0.0\);"/>
    <numFmt numFmtId="213" formatCode="#,##0_);\(#,##0.00\);"/>
    <numFmt numFmtId="214" formatCode="0.0000"/>
    <numFmt numFmtId="215" formatCode="0.000"/>
    <numFmt numFmtId="216" formatCode="0.00000000"/>
    <numFmt numFmtId="217" formatCode="0.0000000"/>
    <numFmt numFmtId="218" formatCode="0.000000"/>
    <numFmt numFmtId="219" formatCode="0.00000"/>
    <numFmt numFmtId="220" formatCode="#,##0.00\ ;\(#,##0.00\)"/>
    <numFmt numFmtId="221" formatCode="_-* #,##0.0000_-;\-* #,##0.0000_-;_-* &quot;-&quot;??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#,##0.00;\(#,##0.0\)"/>
    <numFmt numFmtId="226" formatCode="#,##0.000;\(#,##0.0\)"/>
    <numFmt numFmtId="227" formatCode="#,##0.00;\(\-#,##0.00\)"/>
    <numFmt numFmtId="228" formatCode="#,##0.00000;\(#,##0.000\)"/>
    <numFmt numFmtId="229" formatCode="#,##0.000000;\(#,##0.0000\)"/>
    <numFmt numFmtId="230" formatCode="0.0"/>
    <numFmt numFmtId="231" formatCode="[$-409]d\ mmmm\ yyyy"/>
    <numFmt numFmtId="232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9" fillId="0" borderId="0" xfId="61" applyFont="1" applyFill="1" applyAlignment="1">
      <alignment vertical="center"/>
      <protection/>
    </xf>
    <xf numFmtId="174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1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7" fontId="9" fillId="0" borderId="0" xfId="42" applyNumberFormat="1" applyFont="1" applyFill="1" applyAlignment="1">
      <alignment vertical="center"/>
    </xf>
    <xf numFmtId="200" fontId="9" fillId="0" borderId="0" xfId="61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7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7" fontId="9" fillId="0" borderId="0" xfId="42" applyNumberFormat="1" applyFont="1" applyFill="1" applyBorder="1" applyAlignment="1">
      <alignment vertical="center"/>
    </xf>
    <xf numFmtId="207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8" fontId="9" fillId="0" borderId="0" xfId="61" applyNumberFormat="1" applyFont="1" applyFill="1" applyAlignment="1">
      <alignment vertical="center"/>
      <protection/>
    </xf>
    <xf numFmtId="200" fontId="9" fillId="0" borderId="0" xfId="61" applyNumberFormat="1" applyFont="1" applyFill="1" applyBorder="1" applyAlignment="1">
      <alignment vertical="center"/>
      <protection/>
    </xf>
    <xf numFmtId="178" fontId="10" fillId="0" borderId="0" xfId="42" applyNumberFormat="1" applyFont="1" applyAlignment="1">
      <alignment horizontal="right" vertical="center"/>
    </xf>
    <xf numFmtId="207" fontId="9" fillId="0" borderId="13" xfId="42" applyNumberFormat="1" applyFont="1" applyFill="1" applyBorder="1" applyAlignment="1">
      <alignment vertical="center"/>
    </xf>
    <xf numFmtId="174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1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11" fontId="9" fillId="0" borderId="0" xfId="0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07" fontId="9" fillId="0" borderId="14" xfId="42" applyNumberFormat="1" applyFont="1" applyFill="1" applyBorder="1" applyAlignment="1">
      <alignment vertical="center"/>
    </xf>
    <xf numFmtId="174" fontId="11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2"/>
    </xf>
    <xf numFmtId="0" fontId="13" fillId="0" borderId="0" xfId="0" applyFont="1" applyFill="1" applyAlignment="1">
      <alignment horizontal="center" vertical="center"/>
    </xf>
    <xf numFmtId="174" fontId="9" fillId="0" borderId="0" xfId="42" applyNumberFormat="1" applyFont="1" applyFill="1" applyAlignment="1" quotePrefix="1">
      <alignment horizontal="left" vertical="center"/>
    </xf>
    <xf numFmtId="174" fontId="9" fillId="0" borderId="0" xfId="42" applyNumberFormat="1" applyFont="1" applyFill="1" applyAlignment="1">
      <alignment horizontal="left" vertical="center"/>
    </xf>
    <xf numFmtId="174" fontId="9" fillId="0" borderId="0" xfId="42" applyNumberFormat="1" applyFont="1" applyFill="1" applyAlignment="1">
      <alignment horizontal="left" vertical="center" indent="1"/>
    </xf>
    <xf numFmtId="174" fontId="9" fillId="0" borderId="0" xfId="42" applyNumberFormat="1" applyFont="1" applyFill="1" applyAlignment="1">
      <alignment horizontal="left" vertical="center" indent="2"/>
    </xf>
    <xf numFmtId="174" fontId="9" fillId="0" borderId="14" xfId="42" applyNumberFormat="1" applyFont="1" applyFill="1" applyBorder="1" applyAlignment="1">
      <alignment vertical="center"/>
    </xf>
    <xf numFmtId="174" fontId="9" fillId="0" borderId="12" xfId="42" applyNumberFormat="1" applyFont="1" applyFill="1" applyBorder="1" applyAlignment="1">
      <alignment vertical="center"/>
    </xf>
    <xf numFmtId="174" fontId="9" fillId="0" borderId="15" xfId="42" applyNumberFormat="1" applyFont="1" applyFill="1" applyBorder="1" applyAlignment="1">
      <alignment vertical="center"/>
    </xf>
    <xf numFmtId="174" fontId="8" fillId="0" borderId="0" xfId="42" applyNumberFormat="1" applyFont="1" applyFill="1" applyAlignment="1">
      <alignment horizontal="center" vertical="center"/>
    </xf>
    <xf numFmtId="174" fontId="9" fillId="0" borderId="13" xfId="42" applyNumberFormat="1" applyFont="1" applyFill="1" applyBorder="1" applyAlignment="1">
      <alignment vertical="center"/>
    </xf>
    <xf numFmtId="174" fontId="9" fillId="0" borderId="11" xfId="42" applyNumberFormat="1" applyFont="1" applyFill="1" applyBorder="1" applyAlignment="1">
      <alignment vertical="center"/>
    </xf>
    <xf numFmtId="174" fontId="10" fillId="0" borderId="0" xfId="46" applyNumberFormat="1" applyFont="1" applyAlignment="1">
      <alignment horizontal="left"/>
    </xf>
    <xf numFmtId="43" fontId="10" fillId="0" borderId="0" xfId="46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46" applyNumberFormat="1" applyFont="1" applyAlignment="1">
      <alignment horizontal="right" vertical="center"/>
    </xf>
    <xf numFmtId="174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8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15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46" applyNumberFormat="1" applyFont="1" applyAlignment="1">
      <alignment vertical="center"/>
    </xf>
    <xf numFmtId="174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74" fontId="4" fillId="0" borderId="12" xfId="46" applyNumberFormat="1" applyFont="1" applyBorder="1" applyAlignment="1">
      <alignment vertical="center"/>
    </xf>
    <xf numFmtId="174" fontId="4" fillId="0" borderId="12" xfId="46" applyNumberFormat="1" applyFont="1" applyFill="1" applyBorder="1" applyAlignment="1">
      <alignment vertical="center"/>
    </xf>
    <xf numFmtId="174" fontId="4" fillId="0" borderId="0" xfId="46" applyNumberFormat="1" applyFont="1" applyBorder="1" applyAlignment="1">
      <alignment vertical="center"/>
    </xf>
    <xf numFmtId="174" fontId="4" fillId="0" borderId="0" xfId="46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74" fontId="4" fillId="0" borderId="11" xfId="46" applyNumberFormat="1" applyFont="1" applyBorder="1" applyAlignment="1">
      <alignment vertical="center"/>
    </xf>
    <xf numFmtId="174" fontId="4" fillId="0" borderId="11" xfId="46" applyNumberFormat="1" applyFont="1" applyFill="1" applyBorder="1" applyAlignment="1">
      <alignment vertical="center"/>
    </xf>
    <xf numFmtId="174" fontId="14" fillId="0" borderId="0" xfId="46" applyNumberFormat="1" applyFont="1" applyFill="1" applyAlignment="1">
      <alignment vertical="center"/>
    </xf>
    <xf numFmtId="43" fontId="14" fillId="0" borderId="0" xfId="46" applyFont="1" applyFill="1" applyAlignment="1">
      <alignment vertical="center"/>
    </xf>
    <xf numFmtId="176" fontId="14" fillId="0" borderId="0" xfId="46" applyNumberFormat="1" applyFont="1" applyAlignment="1">
      <alignment vertical="center"/>
    </xf>
    <xf numFmtId="178" fontId="14" fillId="0" borderId="0" xfId="46" applyNumberFormat="1" applyFont="1" applyFill="1" applyAlignment="1">
      <alignment vertical="center"/>
    </xf>
    <xf numFmtId="174" fontId="14" fillId="0" borderId="0" xfId="46" applyNumberFormat="1" applyFont="1" applyBorder="1" applyAlignment="1">
      <alignment vertical="center"/>
    </xf>
    <xf numFmtId="175" fontId="14" fillId="0" borderId="0" xfId="46" applyNumberFormat="1" applyFont="1" applyFill="1" applyAlignment="1">
      <alignment vertical="center"/>
    </xf>
    <xf numFmtId="178" fontId="4" fillId="0" borderId="0" xfId="46" applyNumberFormat="1" applyFont="1" applyFill="1" applyAlignment="1">
      <alignment vertical="center"/>
    </xf>
    <xf numFmtId="178" fontId="14" fillId="0" borderId="0" xfId="46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5" fontId="14" fillId="0" borderId="0" xfId="46" applyNumberFormat="1" applyFont="1" applyBorder="1" applyAlignment="1">
      <alignment vertical="center"/>
    </xf>
    <xf numFmtId="174" fontId="54" fillId="0" borderId="0" xfId="46" applyNumberFormat="1" applyFont="1" applyAlignment="1">
      <alignment vertical="center"/>
    </xf>
    <xf numFmtId="174" fontId="14" fillId="0" borderId="11" xfId="46" applyNumberFormat="1" applyFont="1" applyBorder="1" applyAlignment="1">
      <alignment vertical="center"/>
    </xf>
    <xf numFmtId="174" fontId="4" fillId="0" borderId="12" xfId="46" applyNumberFormat="1" applyFont="1" applyFill="1" applyBorder="1" applyAlignment="1">
      <alignment horizontal="center" vertical="center"/>
    </xf>
    <xf numFmtId="174" fontId="4" fillId="0" borderId="15" xfId="46" applyNumberFormat="1" applyFont="1" applyBorder="1" applyAlignment="1">
      <alignment vertical="center"/>
    </xf>
    <xf numFmtId="174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74" fontId="14" fillId="0" borderId="13" xfId="46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4" fontId="14" fillId="0" borderId="13" xfId="46" applyNumberFormat="1" applyFont="1" applyFill="1" applyBorder="1" applyAlignment="1">
      <alignment vertical="center"/>
    </xf>
    <xf numFmtId="0" fontId="8" fillId="0" borderId="11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5" fontId="10" fillId="0" borderId="11" xfId="0" applyNumberFormat="1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BLS _T Dec06 1-revised 1.1" xfId="61"/>
    <cellStyle name="Note" xfId="62"/>
    <cellStyle name="Output" xfId="63"/>
    <cellStyle name="Output Amounts" xfId="64"/>
    <cellStyle name="Output Column Headings" xfId="65"/>
    <cellStyle name="Output Line Items" xfId="66"/>
    <cellStyle name="Output Report Heading" xfId="67"/>
    <cellStyle name="Output Report Title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6" sqref="A76:IV76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8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8" customWidth="1"/>
    <col min="10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9"/>
      <c r="F1" s="3"/>
      <c r="G1" s="3"/>
      <c r="H1" s="4"/>
      <c r="I1" s="9"/>
    </row>
    <row r="2" spans="1:9" ht="21" customHeight="1">
      <c r="A2" s="3" t="s">
        <v>55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58</v>
      </c>
      <c r="B3" s="5"/>
      <c r="C3" s="5"/>
      <c r="D3" s="5"/>
      <c r="E3" s="30"/>
      <c r="F3" s="6"/>
      <c r="G3" s="6"/>
      <c r="H3" s="3"/>
      <c r="I3" s="29"/>
    </row>
    <row r="4" spans="1:9" ht="21" customHeight="1">
      <c r="A4" s="5" t="s">
        <v>52</v>
      </c>
      <c r="B4" s="5"/>
      <c r="C4" s="5"/>
      <c r="D4" s="5"/>
      <c r="E4" s="30"/>
      <c r="F4" s="6"/>
      <c r="G4" s="6"/>
      <c r="H4" s="3"/>
      <c r="I4" s="29"/>
    </row>
    <row r="5" spans="1:9" ht="21" customHeight="1">
      <c r="A5" s="7"/>
      <c r="B5" s="7"/>
      <c r="C5" s="7"/>
      <c r="D5" s="7"/>
      <c r="E5" s="31"/>
      <c r="F5" s="8"/>
      <c r="G5" s="8"/>
      <c r="H5" s="26" t="s">
        <v>17</v>
      </c>
      <c r="I5" s="9"/>
    </row>
    <row r="6" spans="1:9" ht="21" customHeight="1">
      <c r="A6" s="4"/>
      <c r="B6" s="99" t="s">
        <v>1</v>
      </c>
      <c r="C6" s="99"/>
      <c r="D6" s="99"/>
      <c r="E6" s="99"/>
      <c r="F6" s="99" t="s">
        <v>32</v>
      </c>
      <c r="G6" s="99"/>
      <c r="H6" s="99"/>
      <c r="I6" s="99"/>
    </row>
    <row r="7" spans="2:9" ht="21" customHeight="1">
      <c r="B7" s="40" t="s">
        <v>59</v>
      </c>
      <c r="C7" s="40"/>
      <c r="D7" s="40" t="s">
        <v>60</v>
      </c>
      <c r="E7" s="32"/>
      <c r="F7" s="40" t="s">
        <v>59</v>
      </c>
      <c r="G7" s="40"/>
      <c r="H7" s="40" t="s">
        <v>60</v>
      </c>
      <c r="I7" s="32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48031299</v>
      </c>
      <c r="C9" s="11"/>
      <c r="D9" s="2">
        <v>59898596</v>
      </c>
      <c r="E9" s="19"/>
      <c r="F9" s="2">
        <v>47923816</v>
      </c>
      <c r="G9" s="13"/>
      <c r="H9" s="2">
        <v>59782345</v>
      </c>
      <c r="I9" s="19"/>
    </row>
    <row r="10" spans="1:9" ht="21" customHeight="1">
      <c r="A10" s="14" t="s">
        <v>33</v>
      </c>
      <c r="B10" s="2">
        <v>595452640</v>
      </c>
      <c r="C10" s="14"/>
      <c r="D10" s="2">
        <v>532205093</v>
      </c>
      <c r="E10" s="19"/>
      <c r="F10" s="2">
        <v>544738768</v>
      </c>
      <c r="G10" s="13"/>
      <c r="H10" s="2">
        <v>467829801</v>
      </c>
      <c r="I10" s="19"/>
    </row>
    <row r="11" spans="1:9" ht="21" customHeight="1">
      <c r="A11" s="23" t="s">
        <v>41</v>
      </c>
      <c r="B11" s="2">
        <v>9804</v>
      </c>
      <c r="C11" s="23"/>
      <c r="D11" s="2">
        <v>64802</v>
      </c>
      <c r="E11" s="19"/>
      <c r="F11" s="2">
        <v>0</v>
      </c>
      <c r="G11" s="13"/>
      <c r="H11" s="2">
        <v>0</v>
      </c>
      <c r="I11" s="37"/>
    </row>
    <row r="12" spans="1:9" ht="21" customHeight="1">
      <c r="A12" s="23" t="s">
        <v>21</v>
      </c>
      <c r="B12" s="2">
        <v>16539057</v>
      </c>
      <c r="C12" s="23"/>
      <c r="D12" s="2">
        <v>15941003</v>
      </c>
      <c r="E12" s="19"/>
      <c r="F12" s="2">
        <v>16340017</v>
      </c>
      <c r="G12" s="13"/>
      <c r="H12" s="2">
        <v>15669766</v>
      </c>
      <c r="I12" s="19"/>
    </row>
    <row r="13" spans="1:9" ht="21" customHeight="1">
      <c r="A13" s="23" t="s">
        <v>22</v>
      </c>
      <c r="B13" s="2">
        <v>398848095</v>
      </c>
      <c r="C13" s="23"/>
      <c r="D13" s="2">
        <v>382054379</v>
      </c>
      <c r="E13" s="19"/>
      <c r="F13" s="2">
        <v>380535020</v>
      </c>
      <c r="G13" s="13"/>
      <c r="H13" s="2">
        <v>365455991</v>
      </c>
      <c r="I13" s="19"/>
    </row>
    <row r="14" spans="1:9" ht="21" customHeight="1">
      <c r="A14" s="23" t="s">
        <v>34</v>
      </c>
      <c r="B14" s="2">
        <v>1217408</v>
      </c>
      <c r="C14" s="23"/>
      <c r="D14" s="2">
        <v>1156058</v>
      </c>
      <c r="E14" s="19"/>
      <c r="F14" s="2">
        <v>33182329</v>
      </c>
      <c r="G14" s="13"/>
      <c r="H14" s="2">
        <v>33182329</v>
      </c>
      <c r="I14" s="19"/>
    </row>
    <row r="15" spans="1:9" ht="21" customHeight="1">
      <c r="A15" s="23" t="s">
        <v>23</v>
      </c>
      <c r="B15" s="42"/>
      <c r="C15" s="23"/>
      <c r="D15" s="42"/>
      <c r="E15" s="19"/>
      <c r="F15" s="2"/>
      <c r="G15" s="13"/>
      <c r="I15" s="19"/>
    </row>
    <row r="16" spans="1:9" ht="21" customHeight="1">
      <c r="A16" s="38" t="s">
        <v>50</v>
      </c>
      <c r="B16" s="43"/>
      <c r="C16" s="38"/>
      <c r="D16" s="43"/>
      <c r="E16" s="19"/>
      <c r="F16" s="2"/>
      <c r="G16" s="13"/>
      <c r="I16" s="19"/>
    </row>
    <row r="17" spans="1:9" ht="21" customHeight="1">
      <c r="A17" s="15" t="s">
        <v>24</v>
      </c>
      <c r="B17" s="12">
        <v>1774986003</v>
      </c>
      <c r="C17" s="15"/>
      <c r="D17" s="12">
        <v>1782848508</v>
      </c>
      <c r="E17" s="19"/>
      <c r="F17" s="2">
        <v>1724262484</v>
      </c>
      <c r="G17" s="13"/>
      <c r="H17" s="2">
        <v>1731042377</v>
      </c>
      <c r="I17" s="19"/>
    </row>
    <row r="18" spans="1:8" ht="21" customHeight="1">
      <c r="A18" s="15" t="s">
        <v>46</v>
      </c>
      <c r="B18" s="12">
        <v>3438919</v>
      </c>
      <c r="C18" s="15"/>
      <c r="D18" s="12">
        <v>4233232</v>
      </c>
      <c r="F18" s="2">
        <v>3325690</v>
      </c>
      <c r="H18" s="2">
        <f>4118775</f>
        <v>4118775</v>
      </c>
    </row>
    <row r="19" spans="1:9" ht="21" customHeight="1">
      <c r="A19" s="18" t="s">
        <v>47</v>
      </c>
      <c r="B19" s="45">
        <f>SUM(B17:B18)</f>
        <v>1778424922</v>
      </c>
      <c r="C19" s="18"/>
      <c r="D19" s="45">
        <f>SUM(D17:D18)</f>
        <v>1787081740</v>
      </c>
      <c r="E19" s="19"/>
      <c r="F19" s="36">
        <f>SUM(F17:F18)</f>
        <v>1727588174</v>
      </c>
      <c r="G19" s="25"/>
      <c r="H19" s="36">
        <f>SUM(H17:H18)</f>
        <v>1735161152</v>
      </c>
      <c r="I19" s="19"/>
    </row>
    <row r="20" spans="1:9" ht="21" customHeight="1">
      <c r="A20" s="39" t="s">
        <v>42</v>
      </c>
      <c r="B20" s="12">
        <v>-733024</v>
      </c>
      <c r="C20" s="39"/>
      <c r="D20" s="12">
        <v>-615678</v>
      </c>
      <c r="E20" s="19"/>
      <c r="F20" s="12">
        <v>-664537</v>
      </c>
      <c r="G20" s="13"/>
      <c r="H20" s="12">
        <v>-537521</v>
      </c>
      <c r="I20" s="19"/>
    </row>
    <row r="21" spans="1:9" ht="21" customHeight="1">
      <c r="A21" s="39" t="s">
        <v>43</v>
      </c>
      <c r="B21" s="12">
        <v>-87750793</v>
      </c>
      <c r="C21" s="39"/>
      <c r="D21" s="12">
        <v>-89411506</v>
      </c>
      <c r="E21" s="19"/>
      <c r="F21" s="12">
        <v>-85353886</v>
      </c>
      <c r="G21" s="25"/>
      <c r="H21" s="12">
        <v>-87095271</v>
      </c>
      <c r="I21" s="19"/>
    </row>
    <row r="22" spans="1:9" ht="21" customHeight="1">
      <c r="A22" s="39" t="s">
        <v>44</v>
      </c>
      <c r="B22" s="12">
        <v>-2402153</v>
      </c>
      <c r="C22" s="39"/>
      <c r="D22" s="12">
        <v>-2513971</v>
      </c>
      <c r="E22" s="19"/>
      <c r="F22" s="12">
        <v>-2402153</v>
      </c>
      <c r="G22" s="13"/>
      <c r="H22" s="12">
        <v>-2513971</v>
      </c>
      <c r="I22" s="19"/>
    </row>
    <row r="23" spans="1:9" ht="21" customHeight="1">
      <c r="A23" s="18" t="s">
        <v>48</v>
      </c>
      <c r="B23" s="46">
        <f>B19+B20+B21+B22</f>
        <v>1687538952</v>
      </c>
      <c r="C23" s="18"/>
      <c r="D23" s="46">
        <f>D19+D20+D21+D22</f>
        <v>1694540585</v>
      </c>
      <c r="E23" s="19"/>
      <c r="F23" s="20">
        <f>F19+F20+F21+F22</f>
        <v>1639167598</v>
      </c>
      <c r="G23" s="13"/>
      <c r="H23" s="20">
        <f>H19+H20+H21+H22</f>
        <v>1645014389</v>
      </c>
      <c r="I23" s="19"/>
    </row>
    <row r="24" spans="1:9" ht="21" customHeight="1">
      <c r="A24" s="23" t="s">
        <v>57</v>
      </c>
      <c r="B24" s="19">
        <v>1484029</v>
      </c>
      <c r="C24" s="23"/>
      <c r="D24" s="19">
        <v>1852323</v>
      </c>
      <c r="E24" s="19"/>
      <c r="F24" s="28">
        <v>280356</v>
      </c>
      <c r="G24" s="25"/>
      <c r="H24" s="28">
        <v>372770</v>
      </c>
      <c r="I24" s="19"/>
    </row>
    <row r="25" spans="1:8" ht="21" customHeight="1">
      <c r="A25" s="23" t="s">
        <v>25</v>
      </c>
      <c r="B25" s="19">
        <v>15826594</v>
      </c>
      <c r="C25" s="23"/>
      <c r="D25" s="19">
        <v>16515654</v>
      </c>
      <c r="F25" s="28">
        <v>11249043</v>
      </c>
      <c r="H25" s="28">
        <v>11581876</v>
      </c>
    </row>
    <row r="26" spans="1:9" ht="21" customHeight="1">
      <c r="A26" s="23" t="s">
        <v>3</v>
      </c>
      <c r="B26" s="19">
        <v>31193124</v>
      </c>
      <c r="C26" s="23"/>
      <c r="D26" s="19">
        <v>31454587</v>
      </c>
      <c r="E26" s="19"/>
      <c r="F26" s="28">
        <v>29740681</v>
      </c>
      <c r="G26" s="13"/>
      <c r="H26" s="28">
        <v>29980362</v>
      </c>
      <c r="I26" s="19"/>
    </row>
    <row r="27" spans="1:9" ht="21" customHeight="1">
      <c r="A27" s="23" t="s">
        <v>26</v>
      </c>
      <c r="B27" s="19">
        <v>611972</v>
      </c>
      <c r="C27" s="23"/>
      <c r="D27" s="19">
        <v>698464</v>
      </c>
      <c r="E27" s="19"/>
      <c r="F27" s="28">
        <v>558947</v>
      </c>
      <c r="G27" s="13"/>
      <c r="H27" s="28">
        <v>643210</v>
      </c>
      <c r="I27" s="19"/>
    </row>
    <row r="28" spans="1:9" ht="21" customHeight="1">
      <c r="A28" s="23" t="s">
        <v>53</v>
      </c>
      <c r="B28" s="19">
        <v>2069302</v>
      </c>
      <c r="C28" s="23"/>
      <c r="D28" s="19">
        <v>2132488</v>
      </c>
      <c r="E28" s="19"/>
      <c r="F28" s="28">
        <v>1174149</v>
      </c>
      <c r="G28" s="13"/>
      <c r="H28" s="28">
        <v>1176208</v>
      </c>
      <c r="I28" s="19"/>
    </row>
    <row r="29" spans="1:9" ht="21" customHeight="1">
      <c r="A29" s="23" t="s">
        <v>4</v>
      </c>
      <c r="B29" s="19">
        <v>20177759</v>
      </c>
      <c r="C29" s="23"/>
      <c r="D29" s="19">
        <v>21376107</v>
      </c>
      <c r="E29" s="19"/>
      <c r="F29" s="28">
        <v>15047043</v>
      </c>
      <c r="G29" s="13"/>
      <c r="H29" s="28">
        <v>17220656</v>
      </c>
      <c r="I29" s="19"/>
    </row>
    <row r="30" spans="1:9" ht="21" customHeight="1" thickBot="1">
      <c r="A30" s="21" t="s">
        <v>5</v>
      </c>
      <c r="B30" s="47">
        <f>B9+B10+B12+B13+B14+B23+B24+B25+B26+B27+B28+B29+B11</f>
        <v>2819000035</v>
      </c>
      <c r="C30" s="19"/>
      <c r="D30" s="47">
        <f>D9+D10+D12+D13+D14+D23+D24+D25+D26+D27+D28+D29+D11</f>
        <v>2759890139</v>
      </c>
      <c r="E30" s="19"/>
      <c r="F30" s="47">
        <f>F9+F10+F12+F13+F14+F23+F24+F25+F26+F27+F28+F29+F11</f>
        <v>2719937767</v>
      </c>
      <c r="G30" s="13"/>
      <c r="H30" s="47">
        <f>H9+H10+H12+H13+H14+H23+H24+H25+H26+H27+H28+H29+H11</f>
        <v>2647909703</v>
      </c>
      <c r="I30" s="19"/>
    </row>
    <row r="31" spans="2:9" ht="21" customHeight="1" thickTop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1:9" ht="21" customHeight="1">
      <c r="A44" s="10" t="s">
        <v>7</v>
      </c>
      <c r="B44" s="48"/>
      <c r="C44" s="10"/>
      <c r="D44" s="48"/>
      <c r="E44" s="19"/>
      <c r="F44" s="2"/>
      <c r="G44" s="13"/>
      <c r="I44" s="19"/>
    </row>
    <row r="45" spans="1:9" ht="21" customHeight="1">
      <c r="A45" s="14" t="s">
        <v>8</v>
      </c>
      <c r="B45" s="12">
        <v>2117969341</v>
      </c>
      <c r="C45" s="14"/>
      <c r="D45" s="12">
        <v>2058778930</v>
      </c>
      <c r="E45" s="19"/>
      <c r="F45" s="2">
        <v>2058581126</v>
      </c>
      <c r="G45" s="13"/>
      <c r="H45" s="2">
        <v>1992588427</v>
      </c>
      <c r="I45" s="19"/>
    </row>
    <row r="46" spans="1:9" ht="21" customHeight="1">
      <c r="A46" s="11" t="s">
        <v>33</v>
      </c>
      <c r="B46" s="12">
        <v>126723059</v>
      </c>
      <c r="C46" s="11"/>
      <c r="D46" s="12">
        <v>140048135</v>
      </c>
      <c r="E46" s="19"/>
      <c r="F46" s="2">
        <v>113663311</v>
      </c>
      <c r="G46" s="13"/>
      <c r="H46" s="2">
        <v>119818538</v>
      </c>
      <c r="I46" s="19"/>
    </row>
    <row r="47" spans="1:9" ht="21" customHeight="1">
      <c r="A47" s="11" t="s">
        <v>35</v>
      </c>
      <c r="B47" s="12">
        <v>10071589</v>
      </c>
      <c r="C47" s="11"/>
      <c r="D47" s="12">
        <v>9135590</v>
      </c>
      <c r="E47" s="19"/>
      <c r="F47" s="2">
        <v>9972896</v>
      </c>
      <c r="G47" s="13"/>
      <c r="H47" s="2">
        <v>9069981</v>
      </c>
      <c r="I47" s="19"/>
    </row>
    <row r="48" spans="1:9" ht="21" customHeight="1">
      <c r="A48" s="11" t="s">
        <v>56</v>
      </c>
      <c r="B48" s="12">
        <v>150236</v>
      </c>
      <c r="C48" s="11"/>
      <c r="D48" s="12">
        <v>152330</v>
      </c>
      <c r="E48" s="19"/>
      <c r="F48" s="2">
        <v>0</v>
      </c>
      <c r="G48" s="13"/>
      <c r="H48" s="2">
        <v>0</v>
      </c>
      <c r="I48" s="37"/>
    </row>
    <row r="49" spans="1:9" ht="21" customHeight="1">
      <c r="A49" s="11" t="s">
        <v>27</v>
      </c>
      <c r="B49" s="12">
        <v>16974683</v>
      </c>
      <c r="C49" s="11"/>
      <c r="D49" s="12">
        <v>17851695</v>
      </c>
      <c r="E49" s="19"/>
      <c r="F49" s="2">
        <v>16290287</v>
      </c>
      <c r="G49" s="13"/>
      <c r="H49" s="2">
        <v>17183330</v>
      </c>
      <c r="I49" s="19"/>
    </row>
    <row r="50" spans="1:9" ht="21" customHeight="1">
      <c r="A50" s="11" t="s">
        <v>28</v>
      </c>
      <c r="B50" s="12">
        <v>139216133</v>
      </c>
      <c r="C50" s="11"/>
      <c r="D50" s="12">
        <v>140844779</v>
      </c>
      <c r="E50" s="19"/>
      <c r="F50" s="2">
        <v>139158206</v>
      </c>
      <c r="G50" s="13"/>
      <c r="H50" s="2">
        <v>140824104</v>
      </c>
      <c r="I50" s="19"/>
    </row>
    <row r="51" spans="1:9" ht="21" customHeight="1">
      <c r="A51" s="11" t="s">
        <v>36</v>
      </c>
      <c r="B51" s="12">
        <v>1484029</v>
      </c>
      <c r="C51" s="11"/>
      <c r="D51" s="12">
        <v>1852323</v>
      </c>
      <c r="E51" s="19"/>
      <c r="F51" s="2">
        <v>280356</v>
      </c>
      <c r="G51" s="13"/>
      <c r="H51" s="2">
        <v>372770</v>
      </c>
      <c r="I51" s="19"/>
    </row>
    <row r="52" spans="1:9" ht="21" customHeight="1">
      <c r="A52" s="11" t="s">
        <v>37</v>
      </c>
      <c r="B52" s="12">
        <v>9165642</v>
      </c>
      <c r="C52" s="11"/>
      <c r="D52" s="12">
        <v>9241494</v>
      </c>
      <c r="E52" s="19"/>
      <c r="F52" s="2">
        <v>9060809</v>
      </c>
      <c r="G52" s="13"/>
      <c r="H52" s="2">
        <v>9142816</v>
      </c>
      <c r="I52" s="19"/>
    </row>
    <row r="53" spans="1:9" ht="21" customHeight="1">
      <c r="A53" s="11" t="s">
        <v>54</v>
      </c>
      <c r="B53" s="12">
        <v>4907470</v>
      </c>
      <c r="C53" s="11"/>
      <c r="D53" s="12">
        <v>4168735</v>
      </c>
      <c r="E53" s="19"/>
      <c r="F53" s="2">
        <v>4585772</v>
      </c>
      <c r="G53" s="13"/>
      <c r="H53" s="2">
        <v>3843828</v>
      </c>
      <c r="I53" s="19"/>
    </row>
    <row r="54" spans="1:9" ht="21" customHeight="1">
      <c r="A54" s="11" t="s">
        <v>9</v>
      </c>
      <c r="B54" s="12">
        <v>58378651</v>
      </c>
      <c r="C54" s="11"/>
      <c r="D54" s="12">
        <v>54172542</v>
      </c>
      <c r="E54" s="19"/>
      <c r="F54" s="2">
        <v>42864778</v>
      </c>
      <c r="G54" s="13"/>
      <c r="H54" s="2">
        <v>39936999</v>
      </c>
      <c r="I54" s="19"/>
    </row>
    <row r="55" spans="1:9" ht="21" customHeight="1">
      <c r="A55" s="15" t="s">
        <v>10</v>
      </c>
      <c r="B55" s="46">
        <f>SUM(B45:B54)</f>
        <v>2485040833</v>
      </c>
      <c r="C55" s="15"/>
      <c r="D55" s="46">
        <f>SUM(D45:D54)</f>
        <v>2436246553</v>
      </c>
      <c r="E55" s="19"/>
      <c r="F55" s="46">
        <f>SUM(F45:F54)</f>
        <v>2394457541</v>
      </c>
      <c r="G55" s="13"/>
      <c r="H55" s="46">
        <f>SUM(H45:H54)</f>
        <v>2332780793</v>
      </c>
      <c r="I55" s="19"/>
    </row>
    <row r="56" spans="1:9" ht="21" customHeight="1">
      <c r="A56" s="15"/>
      <c r="B56" s="44"/>
      <c r="C56" s="15"/>
      <c r="D56" s="44"/>
      <c r="E56" s="19"/>
      <c r="F56" s="2"/>
      <c r="G56" s="13"/>
      <c r="I56" s="19"/>
    </row>
    <row r="57" spans="1:9" ht="21" customHeight="1">
      <c r="A57" s="11" t="s">
        <v>11</v>
      </c>
      <c r="B57" s="2"/>
      <c r="C57" s="11"/>
      <c r="D57" s="2"/>
      <c r="E57" s="19"/>
      <c r="F57" s="2"/>
      <c r="G57" s="13"/>
      <c r="I57" s="19"/>
    </row>
    <row r="58" spans="1:9" ht="21" customHeight="1">
      <c r="A58" s="14" t="s">
        <v>12</v>
      </c>
      <c r="B58" s="41"/>
      <c r="C58" s="14"/>
      <c r="D58" s="41"/>
      <c r="E58" s="19"/>
      <c r="F58" s="2"/>
      <c r="G58" s="13"/>
      <c r="I58" s="19"/>
    </row>
    <row r="59" spans="1:9" ht="21" customHeight="1">
      <c r="A59" s="15" t="s">
        <v>38</v>
      </c>
      <c r="B59" s="44"/>
      <c r="C59" s="15"/>
      <c r="D59" s="44"/>
      <c r="E59" s="19"/>
      <c r="F59" s="2"/>
      <c r="G59" s="13"/>
      <c r="I59" s="19"/>
    </row>
    <row r="60" spans="1:9" ht="21" customHeight="1" thickBot="1">
      <c r="A60" s="18" t="s">
        <v>49</v>
      </c>
      <c r="B60" s="49">
        <v>16550</v>
      </c>
      <c r="C60" s="18"/>
      <c r="D60" s="49">
        <v>16550</v>
      </c>
      <c r="E60" s="19"/>
      <c r="F60" s="49">
        <v>16550</v>
      </c>
      <c r="G60" s="13"/>
      <c r="H60" s="49">
        <v>16550</v>
      </c>
      <c r="I60" s="19"/>
    </row>
    <row r="61" spans="1:9" ht="21" customHeight="1" thickBot="1" thickTop="1">
      <c r="A61" s="18" t="s">
        <v>39</v>
      </c>
      <c r="B61" s="49">
        <v>39983450</v>
      </c>
      <c r="C61" s="18"/>
      <c r="D61" s="49">
        <v>39983450</v>
      </c>
      <c r="E61" s="19"/>
      <c r="F61" s="49">
        <v>39983450</v>
      </c>
      <c r="G61" s="13"/>
      <c r="H61" s="49">
        <v>39983450</v>
      </c>
      <c r="I61" s="19"/>
    </row>
    <row r="62" spans="1:9" ht="21" customHeight="1" thickTop="1">
      <c r="A62" s="15" t="s">
        <v>13</v>
      </c>
      <c r="B62" s="44"/>
      <c r="C62" s="15"/>
      <c r="D62" s="44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51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43853768</v>
      </c>
      <c r="C65" s="11"/>
      <c r="D65" s="12">
        <v>43137084</v>
      </c>
      <c r="E65" s="19"/>
      <c r="F65" s="2">
        <v>44128411</v>
      </c>
      <c r="G65" s="13"/>
      <c r="H65" s="2">
        <v>42615658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4"/>
      <c r="C67" s="15"/>
      <c r="D67" s="44"/>
      <c r="E67" s="19"/>
      <c r="F67" s="2"/>
      <c r="I67" s="19"/>
    </row>
    <row r="68" spans="1:9" ht="21" customHeight="1">
      <c r="A68" s="18" t="s">
        <v>20</v>
      </c>
      <c r="B68" s="2">
        <v>19000000</v>
      </c>
      <c r="C68" s="16"/>
      <c r="D68" s="2">
        <v>19000000</v>
      </c>
      <c r="E68" s="19"/>
      <c r="F68" s="2">
        <v>19000000</v>
      </c>
      <c r="G68" s="13"/>
      <c r="H68" s="2">
        <v>19000000</v>
      </c>
      <c r="I68" s="19"/>
    </row>
    <row r="69" spans="1:9" ht="21" customHeight="1">
      <c r="A69" s="18" t="s">
        <v>19</v>
      </c>
      <c r="B69" s="2">
        <v>81500000</v>
      </c>
      <c r="C69" s="16"/>
      <c r="D69" s="2">
        <v>81500000</v>
      </c>
      <c r="E69" s="19"/>
      <c r="F69" s="2">
        <v>81500000</v>
      </c>
      <c r="G69" s="13"/>
      <c r="H69" s="2">
        <v>81500000</v>
      </c>
      <c r="I69" s="19"/>
    </row>
    <row r="70" spans="1:9" ht="21" customHeight="1">
      <c r="A70" s="15" t="s">
        <v>16</v>
      </c>
      <c r="B70" s="17">
        <v>114040924</v>
      </c>
      <c r="C70" s="15"/>
      <c r="D70" s="17">
        <v>104419537</v>
      </c>
      <c r="E70" s="19"/>
      <c r="F70" s="50">
        <v>105417154</v>
      </c>
      <c r="G70" s="13"/>
      <c r="H70" s="50">
        <v>96578591</v>
      </c>
      <c r="I70" s="19"/>
    </row>
    <row r="71" spans="1:9" ht="21" customHeight="1">
      <c r="A71" s="15" t="s">
        <v>45</v>
      </c>
      <c r="B71" s="2">
        <f>SUM(B63:B70)</f>
        <v>333829353</v>
      </c>
      <c r="C71" s="15"/>
      <c r="D71" s="2">
        <f>SUM(D63:D70)</f>
        <v>323491282</v>
      </c>
      <c r="E71" s="33"/>
      <c r="F71" s="2">
        <f>SUM(F63:F70)</f>
        <v>325480226</v>
      </c>
      <c r="G71" s="13"/>
      <c r="H71" s="2">
        <f>SUM(H63:H70)</f>
        <v>315128910</v>
      </c>
      <c r="I71" s="19"/>
    </row>
    <row r="72" spans="1:9" ht="21" customHeight="1">
      <c r="A72" s="11" t="s">
        <v>30</v>
      </c>
      <c r="B72" s="17">
        <v>129849</v>
      </c>
      <c r="C72" s="35"/>
      <c r="D72" s="17">
        <v>152304</v>
      </c>
      <c r="E72" s="19"/>
      <c r="F72" s="50">
        <v>0</v>
      </c>
      <c r="G72" s="13"/>
      <c r="H72" s="50">
        <v>0</v>
      </c>
      <c r="I72" s="34"/>
    </row>
    <row r="73" spans="1:9" ht="21" customHeight="1">
      <c r="A73" s="15" t="s">
        <v>18</v>
      </c>
      <c r="B73" s="20">
        <f>SUM(B71:B72)</f>
        <v>333959202</v>
      </c>
      <c r="C73" s="15"/>
      <c r="D73" s="20">
        <f>SUM(D71:D72)</f>
        <v>323643586</v>
      </c>
      <c r="E73" s="19"/>
      <c r="F73" s="46">
        <f>SUM(F71:F72)</f>
        <v>325480226</v>
      </c>
      <c r="G73" s="13"/>
      <c r="H73" s="46">
        <f>SUM(H71:H72)</f>
        <v>315128910</v>
      </c>
      <c r="I73" s="19"/>
    </row>
    <row r="74" spans="1:9" ht="21" customHeight="1" thickBot="1">
      <c r="A74" s="22" t="s">
        <v>31</v>
      </c>
      <c r="B74" s="27">
        <f>+B55+B73</f>
        <v>2819000035</v>
      </c>
      <c r="C74" s="22"/>
      <c r="D74" s="27">
        <f>+D55+D73</f>
        <v>2759890139</v>
      </c>
      <c r="E74" s="19"/>
      <c r="F74" s="49">
        <f>+F55+F73</f>
        <v>2719937767</v>
      </c>
      <c r="G74" s="13"/>
      <c r="H74" s="49">
        <f>+H55+H73</f>
        <v>2647909703</v>
      </c>
      <c r="I74" s="19"/>
    </row>
    <row r="75" ht="21" customHeight="1" thickTop="1"/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5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90" zoomScaleNormal="90" zoomScalePageLayoutView="0" workbookViewId="0" topLeftCell="A1">
      <pane xSplit="6" ySplit="8" topLeftCell="G3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" sqref="A2:Q2"/>
    </sheetView>
  </sheetViews>
  <sheetFormatPr defaultColWidth="9.140625" defaultRowHeight="12.75"/>
  <cols>
    <col min="1" max="1" width="0.42578125" style="54" customWidth="1"/>
    <col min="2" max="5" width="1.7109375" style="54" customWidth="1"/>
    <col min="6" max="6" width="37.8515625" style="54" customWidth="1"/>
    <col min="7" max="7" width="14.140625" style="67" customWidth="1"/>
    <col min="8" max="8" width="1.8515625" style="54" customWidth="1"/>
    <col min="9" max="9" width="14.140625" style="67" customWidth="1"/>
    <col min="10" max="10" width="2.140625" style="54" customWidth="1"/>
    <col min="11" max="11" width="14.140625" style="54" customWidth="1"/>
    <col min="12" max="12" width="1.8515625" style="54" customWidth="1"/>
    <col min="13" max="13" width="14.140625" style="68" customWidth="1"/>
    <col min="14" max="14" width="2.00390625" style="54" customWidth="1"/>
    <col min="15" max="15" width="14.140625" style="67" customWidth="1"/>
    <col min="16" max="16" width="1.8515625" style="54" customWidth="1"/>
    <col min="17" max="17" width="14.8515625" style="54" customWidth="1"/>
    <col min="18" max="18" width="14.28125" style="59" bestFit="1" customWidth="1"/>
    <col min="19" max="19" width="9.140625" style="60" customWidth="1"/>
    <col min="20" max="16384" width="9.140625" style="54" customWidth="1"/>
  </cols>
  <sheetData>
    <row r="1" spans="1:20" ht="18.75" customHeight="1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51"/>
      <c r="S1" s="52"/>
      <c r="T1" s="53"/>
    </row>
    <row r="2" spans="1:20" ht="18.75" customHeight="1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51"/>
      <c r="S2" s="52"/>
      <c r="T2" s="53"/>
    </row>
    <row r="3" spans="1:20" ht="18.75" customHeight="1">
      <c r="A3" s="100" t="s">
        <v>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51"/>
      <c r="S3" s="52"/>
      <c r="T3" s="53"/>
    </row>
    <row r="4" spans="1:20" ht="18.75" customHeight="1">
      <c r="A4" s="100" t="s">
        <v>52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51"/>
      <c r="S4" s="52"/>
      <c r="T4" s="53"/>
    </row>
    <row r="5" spans="7:17" ht="18.75" customHeight="1">
      <c r="G5" s="55"/>
      <c r="I5" s="55"/>
      <c r="M5" s="56"/>
      <c r="N5" s="57"/>
      <c r="O5" s="55"/>
      <c r="P5" s="57"/>
      <c r="Q5" s="58" t="s">
        <v>17</v>
      </c>
    </row>
    <row r="6" spans="7:17" ht="18.75" customHeight="1">
      <c r="G6" s="101" t="s">
        <v>1</v>
      </c>
      <c r="H6" s="101"/>
      <c r="I6" s="101"/>
      <c r="J6" s="101"/>
      <c r="K6" s="101"/>
      <c r="L6" s="61"/>
      <c r="M6" s="101" t="s">
        <v>32</v>
      </c>
      <c r="N6" s="101"/>
      <c r="O6" s="101"/>
      <c r="P6" s="101"/>
      <c r="Q6" s="101"/>
    </row>
    <row r="7" spans="7:17" ht="18.75" customHeight="1">
      <c r="G7" s="62" t="s">
        <v>59</v>
      </c>
      <c r="H7" s="63"/>
      <c r="I7" s="64" t="s">
        <v>60</v>
      </c>
      <c r="J7" s="63"/>
      <c r="K7" s="62" t="s">
        <v>64</v>
      </c>
      <c r="M7" s="62" t="s">
        <v>59</v>
      </c>
      <c r="N7" s="63"/>
      <c r="O7" s="64" t="s">
        <v>60</v>
      </c>
      <c r="P7" s="63"/>
      <c r="Q7" s="62" t="s">
        <v>64</v>
      </c>
    </row>
    <row r="8" spans="7:17" ht="13.5" customHeight="1">
      <c r="G8" s="65"/>
      <c r="H8" s="63"/>
      <c r="I8" s="65"/>
      <c r="J8" s="63"/>
      <c r="K8" s="65"/>
      <c r="M8" s="66"/>
      <c r="N8" s="63"/>
      <c r="O8" s="66"/>
      <c r="P8" s="63"/>
      <c r="Q8" s="66"/>
    </row>
    <row r="9" spans="11:17" ht="12.75" customHeight="1">
      <c r="K9" s="67"/>
      <c r="O9" s="68"/>
      <c r="Q9" s="68"/>
    </row>
    <row r="10" spans="11:17" ht="7.5" customHeight="1">
      <c r="K10" s="67"/>
      <c r="O10" s="68"/>
      <c r="Q10" s="68"/>
    </row>
    <row r="11" spans="1:17" ht="18.75" customHeight="1">
      <c r="A11" s="54" t="s">
        <v>65</v>
      </c>
      <c r="G11" s="69">
        <v>26589095</v>
      </c>
      <c r="I11" s="69">
        <v>26299227</v>
      </c>
      <c r="K11" s="69">
        <v>25834292</v>
      </c>
      <c r="M11" s="70">
        <v>25285991</v>
      </c>
      <c r="O11" s="70">
        <v>24954073</v>
      </c>
      <c r="Q11" s="70">
        <v>24500819</v>
      </c>
    </row>
    <row r="12" spans="1:17" ht="18.75" customHeight="1">
      <c r="A12" s="54" t="s">
        <v>66</v>
      </c>
      <c r="G12" s="69">
        <v>12354500</v>
      </c>
      <c r="I12" s="69">
        <v>11439552</v>
      </c>
      <c r="K12" s="69">
        <v>11767653</v>
      </c>
      <c r="L12" s="71"/>
      <c r="M12" s="70">
        <v>11745971</v>
      </c>
      <c r="O12" s="70">
        <v>10827929</v>
      </c>
      <c r="Q12" s="70">
        <v>11169874</v>
      </c>
    </row>
    <row r="13" spans="3:17" ht="18.75" customHeight="1">
      <c r="C13" s="54" t="s">
        <v>67</v>
      </c>
      <c r="G13" s="72">
        <f>G11-G12</f>
        <v>14234595</v>
      </c>
      <c r="I13" s="72">
        <f>I11-I12</f>
        <v>14859675</v>
      </c>
      <c r="K13" s="72">
        <f>K11-K12</f>
        <v>14066639</v>
      </c>
      <c r="M13" s="73">
        <f>M11-M12</f>
        <v>13540020</v>
      </c>
      <c r="O13" s="73">
        <f>O11-O12</f>
        <v>14126144</v>
      </c>
      <c r="Q13" s="73">
        <f>Q11-Q12</f>
        <v>13330945</v>
      </c>
    </row>
    <row r="14" spans="1:17" ht="18.75" customHeight="1">
      <c r="A14" s="54" t="s">
        <v>68</v>
      </c>
      <c r="G14" s="69">
        <v>8543490</v>
      </c>
      <c r="I14" s="69">
        <v>7660128</v>
      </c>
      <c r="K14" s="69">
        <v>7145377</v>
      </c>
      <c r="M14" s="70">
        <v>6979194</v>
      </c>
      <c r="O14" s="70">
        <v>6578112</v>
      </c>
      <c r="Q14" s="70">
        <v>6498461</v>
      </c>
    </row>
    <row r="15" spans="1:17" ht="18.75" customHeight="1">
      <c r="A15" s="54" t="s">
        <v>69</v>
      </c>
      <c r="G15" s="69">
        <v>2149429</v>
      </c>
      <c r="I15" s="69">
        <v>1908538</v>
      </c>
      <c r="K15" s="69">
        <v>1939329</v>
      </c>
      <c r="M15" s="70">
        <v>1957018</v>
      </c>
      <c r="O15" s="70">
        <v>1884686</v>
      </c>
      <c r="Q15" s="70">
        <v>1922709</v>
      </c>
    </row>
    <row r="16" spans="3:17" ht="18.75" customHeight="1">
      <c r="C16" s="54" t="s">
        <v>70</v>
      </c>
      <c r="G16" s="72">
        <f>G14-G15</f>
        <v>6394061</v>
      </c>
      <c r="I16" s="72">
        <f>I14-I15</f>
        <v>5751590</v>
      </c>
      <c r="K16" s="72">
        <f>K14-K15</f>
        <v>5206048</v>
      </c>
      <c r="M16" s="73">
        <f>M14-M15</f>
        <v>5022176</v>
      </c>
      <c r="O16" s="73">
        <f>O14-O15</f>
        <v>4693426</v>
      </c>
      <c r="Q16" s="73">
        <f>Q14-Q15</f>
        <v>4575752</v>
      </c>
    </row>
    <row r="17" spans="1:17" ht="18.75" customHeight="1">
      <c r="A17" s="54" t="s">
        <v>71</v>
      </c>
      <c r="G17" s="74">
        <v>1683281</v>
      </c>
      <c r="I17" s="74">
        <v>1036486</v>
      </c>
      <c r="K17" s="74">
        <v>1898507</v>
      </c>
      <c r="M17" s="75">
        <v>1516462</v>
      </c>
      <c r="O17" s="75">
        <v>1019143</v>
      </c>
      <c r="Q17" s="75">
        <v>1626545</v>
      </c>
    </row>
    <row r="18" spans="1:17" ht="18.75" customHeight="1">
      <c r="A18" s="54" t="s">
        <v>72</v>
      </c>
      <c r="G18" s="69">
        <v>1208884</v>
      </c>
      <c r="I18" s="69">
        <v>605924</v>
      </c>
      <c r="K18" s="69">
        <v>484785</v>
      </c>
      <c r="M18" s="70">
        <v>1206262</v>
      </c>
      <c r="O18" s="70">
        <v>605191</v>
      </c>
      <c r="Q18" s="70">
        <v>501235</v>
      </c>
    </row>
    <row r="19" spans="1:17" ht="18.75" customHeight="1">
      <c r="A19" s="54" t="s">
        <v>73</v>
      </c>
      <c r="G19" s="69">
        <v>61350</v>
      </c>
      <c r="I19" s="69">
        <v>35165</v>
      </c>
      <c r="K19" s="69">
        <v>52510</v>
      </c>
      <c r="M19" s="70">
        <v>0</v>
      </c>
      <c r="O19" s="70">
        <v>0</v>
      </c>
      <c r="Q19" s="70">
        <v>0</v>
      </c>
    </row>
    <row r="20" spans="1:17" ht="18.75" customHeight="1">
      <c r="A20" s="54" t="s">
        <v>74</v>
      </c>
      <c r="B20" s="76"/>
      <c r="C20" s="76"/>
      <c r="D20" s="76"/>
      <c r="E20" s="76"/>
      <c r="F20" s="76"/>
      <c r="G20" s="69">
        <v>543923</v>
      </c>
      <c r="I20" s="69">
        <v>470000</v>
      </c>
      <c r="K20" s="69">
        <v>370928</v>
      </c>
      <c r="M20" s="70">
        <v>292019</v>
      </c>
      <c r="O20" s="70">
        <v>262310</v>
      </c>
      <c r="Q20" s="70">
        <v>233897</v>
      </c>
    </row>
    <row r="21" spans="1:17" ht="18.75" customHeight="1">
      <c r="A21" s="54" t="s">
        <v>75</v>
      </c>
      <c r="B21" s="76"/>
      <c r="C21" s="76"/>
      <c r="D21" s="76"/>
      <c r="E21" s="76"/>
      <c r="F21" s="76"/>
      <c r="G21" s="69">
        <v>793826</v>
      </c>
      <c r="I21" s="69">
        <v>890508</v>
      </c>
      <c r="K21" s="69">
        <v>558552</v>
      </c>
      <c r="M21" s="70">
        <v>996447</v>
      </c>
      <c r="O21" s="70">
        <v>887425</v>
      </c>
      <c r="Q21" s="70">
        <v>703769</v>
      </c>
    </row>
    <row r="22" spans="1:17" ht="18.75" customHeight="1">
      <c r="A22" s="54" t="s">
        <v>76</v>
      </c>
      <c r="G22" s="77">
        <v>128171</v>
      </c>
      <c r="I22" s="77">
        <v>183813</v>
      </c>
      <c r="K22" s="77">
        <v>99772</v>
      </c>
      <c r="M22" s="78">
        <v>87774</v>
      </c>
      <c r="O22" s="78">
        <v>126822</v>
      </c>
      <c r="Q22" s="78">
        <v>84696</v>
      </c>
    </row>
    <row r="23" spans="3:17" ht="18.75" customHeight="1">
      <c r="C23" s="54" t="s">
        <v>77</v>
      </c>
      <c r="G23" s="72">
        <f>G13+G16+SUM(G17:G22)</f>
        <v>25048091</v>
      </c>
      <c r="I23" s="72">
        <f>I13+I16+SUM(I17:I22)</f>
        <v>23833161</v>
      </c>
      <c r="K23" s="72">
        <f>K13+K16+SUM(K17:K22)</f>
        <v>22737741</v>
      </c>
      <c r="M23" s="73">
        <f>M13+M16+SUM(M17:M22)</f>
        <v>22661160</v>
      </c>
      <c r="O23" s="73">
        <f>O13+O16+SUM(O17:O22)</f>
        <v>21720461</v>
      </c>
      <c r="Q23" s="73">
        <f>Q13+Q16+SUM(Q17:Q22)</f>
        <v>21056839</v>
      </c>
    </row>
    <row r="24" spans="1:17" ht="18.75" customHeight="1">
      <c r="A24" s="54" t="s">
        <v>78</v>
      </c>
      <c r="G24" s="69"/>
      <c r="I24" s="69"/>
      <c r="K24" s="69"/>
      <c r="M24" s="70"/>
      <c r="O24" s="70"/>
      <c r="Q24" s="70"/>
    </row>
    <row r="25" spans="3:17" ht="18.75" customHeight="1">
      <c r="C25" s="54" t="s">
        <v>79</v>
      </c>
      <c r="G25" s="70">
        <v>6016557</v>
      </c>
      <c r="I25" s="70">
        <v>5660281</v>
      </c>
      <c r="K25" s="70">
        <v>5420709</v>
      </c>
      <c r="M25" s="70">
        <v>5321382</v>
      </c>
      <c r="O25" s="70">
        <v>5040859</v>
      </c>
      <c r="Q25" s="70">
        <v>4939547</v>
      </c>
    </row>
    <row r="26" spans="3:17" ht="18.75" customHeight="1">
      <c r="C26" s="54" t="s">
        <v>80</v>
      </c>
      <c r="G26" s="69">
        <v>32717</v>
      </c>
      <c r="I26" s="69">
        <v>41839</v>
      </c>
      <c r="K26" s="69">
        <v>19723</v>
      </c>
      <c r="M26" s="70">
        <v>14300</v>
      </c>
      <c r="O26" s="70">
        <v>35820</v>
      </c>
      <c r="Q26" s="70">
        <v>14700</v>
      </c>
    </row>
    <row r="27" spans="3:17" ht="18.75" customHeight="1">
      <c r="C27" s="54" t="s">
        <v>81</v>
      </c>
      <c r="G27" s="69">
        <v>2050458</v>
      </c>
      <c r="I27" s="69">
        <v>2745973</v>
      </c>
      <c r="K27" s="69">
        <v>2142560</v>
      </c>
      <c r="M27" s="70">
        <v>1888464</v>
      </c>
      <c r="O27" s="70">
        <v>2579034</v>
      </c>
      <c r="Q27" s="70">
        <v>1986986</v>
      </c>
    </row>
    <row r="28" spans="3:17" ht="18.75" customHeight="1">
      <c r="C28" s="54" t="s">
        <v>82</v>
      </c>
      <c r="G28" s="69">
        <v>925366</v>
      </c>
      <c r="I28" s="69">
        <v>831376</v>
      </c>
      <c r="K28" s="69">
        <v>903969</v>
      </c>
      <c r="M28" s="70">
        <v>866806</v>
      </c>
      <c r="O28" s="70">
        <v>781674</v>
      </c>
      <c r="Q28" s="70">
        <v>856233</v>
      </c>
    </row>
    <row r="29" spans="3:17" ht="18.75" customHeight="1">
      <c r="C29" s="54" t="s">
        <v>19</v>
      </c>
      <c r="G29" s="77">
        <v>1351252</v>
      </c>
      <c r="I29" s="77">
        <v>2777856</v>
      </c>
      <c r="K29" s="77">
        <v>925262</v>
      </c>
      <c r="M29" s="78">
        <v>1168722</v>
      </c>
      <c r="O29" s="78">
        <v>2589545</v>
      </c>
      <c r="Q29" s="78">
        <v>787146</v>
      </c>
    </row>
    <row r="30" spans="5:17" ht="18.75" customHeight="1">
      <c r="E30" s="54" t="s">
        <v>83</v>
      </c>
      <c r="G30" s="72">
        <f>SUM(G25:G29)</f>
        <v>10376350</v>
      </c>
      <c r="I30" s="72">
        <f>SUM(I25:I29)</f>
        <v>12057325</v>
      </c>
      <c r="K30" s="72">
        <f>SUM(K25:K29)</f>
        <v>9412223</v>
      </c>
      <c r="M30" s="73">
        <f>SUM(M25:M29)</f>
        <v>9259674</v>
      </c>
      <c r="O30" s="73">
        <f>SUM(O25:O29)</f>
        <v>11026932</v>
      </c>
      <c r="Q30" s="73">
        <f>SUM(Q25:Q29)</f>
        <v>8584612</v>
      </c>
    </row>
    <row r="31" spans="1:17" ht="18.75" customHeight="1">
      <c r="A31" s="54" t="s">
        <v>84</v>
      </c>
      <c r="G31" s="78">
        <v>2979534</v>
      </c>
      <c r="I31" s="78">
        <v>939395</v>
      </c>
      <c r="K31" s="78">
        <v>2103242</v>
      </c>
      <c r="M31" s="78">
        <v>2817637</v>
      </c>
      <c r="O31" s="78">
        <v>730260</v>
      </c>
      <c r="Q31" s="78">
        <v>1738992</v>
      </c>
    </row>
    <row r="32" spans="1:17" ht="18.75" customHeight="1">
      <c r="A32" s="54" t="s">
        <v>85</v>
      </c>
      <c r="G32" s="69">
        <f>G23-G30-G31</f>
        <v>11692207</v>
      </c>
      <c r="I32" s="69">
        <f>I23-I30-I31</f>
        <v>10836441</v>
      </c>
      <c r="K32" s="69">
        <f>K23-K30-K31</f>
        <v>11222276</v>
      </c>
      <c r="M32" s="70">
        <f>M23-M30-M31</f>
        <v>10583849</v>
      </c>
      <c r="O32" s="70">
        <f>O23-O30-O31</f>
        <v>9963269</v>
      </c>
      <c r="Q32" s="70">
        <f>Q23-Q30-Q31</f>
        <v>10733235</v>
      </c>
    </row>
    <row r="33" spans="1:17" ht="18.75" customHeight="1">
      <c r="A33" s="54" t="s">
        <v>86</v>
      </c>
      <c r="G33" s="78">
        <v>2235128</v>
      </c>
      <c r="I33" s="78">
        <v>2028153</v>
      </c>
      <c r="K33" s="78">
        <v>2221618</v>
      </c>
      <c r="M33" s="79">
        <v>1959772</v>
      </c>
      <c r="O33" s="79">
        <v>1849447</v>
      </c>
      <c r="Q33" s="79">
        <v>2094715</v>
      </c>
    </row>
    <row r="34" spans="1:17" ht="18.75" customHeight="1">
      <c r="A34" s="54" t="s">
        <v>87</v>
      </c>
      <c r="G34" s="73">
        <f>G32-G33</f>
        <v>9457079</v>
      </c>
      <c r="I34" s="73">
        <f>I32-I33</f>
        <v>8808288</v>
      </c>
      <c r="K34" s="73">
        <f>K32-K33</f>
        <v>9000658</v>
      </c>
      <c r="M34" s="73">
        <f>M32-M33</f>
        <v>8624077</v>
      </c>
      <c r="O34" s="73">
        <f>O32-O33</f>
        <v>8113822</v>
      </c>
      <c r="Q34" s="73">
        <f>Q32-Q33</f>
        <v>8638520</v>
      </c>
    </row>
    <row r="35" spans="1:17" ht="18.75" customHeight="1">
      <c r="A35" s="54" t="s">
        <v>88</v>
      </c>
      <c r="G35" s="74"/>
      <c r="I35" s="74"/>
      <c r="K35" s="74"/>
      <c r="M35" s="75"/>
      <c r="O35" s="75"/>
      <c r="Q35" s="75"/>
    </row>
    <row r="36" spans="3:17" ht="18.75" customHeight="1">
      <c r="C36" s="54" t="s">
        <v>89</v>
      </c>
      <c r="G36" s="80"/>
      <c r="I36" s="80"/>
      <c r="K36" s="80"/>
      <c r="M36" s="80"/>
      <c r="O36" s="80"/>
      <c r="Q36" s="80"/>
    </row>
    <row r="37" spans="4:17" ht="18.75" customHeight="1">
      <c r="D37" s="54" t="s">
        <v>90</v>
      </c>
      <c r="G37" s="80"/>
      <c r="I37" s="80"/>
      <c r="K37" s="80"/>
      <c r="M37" s="80"/>
      <c r="O37" s="80"/>
      <c r="Q37" s="80"/>
    </row>
    <row r="38" spans="5:17" ht="18.75" customHeight="1">
      <c r="E38" s="54" t="s">
        <v>91</v>
      </c>
      <c r="G38" s="81"/>
      <c r="I38" s="81"/>
      <c r="K38" s="81"/>
      <c r="M38" s="82"/>
      <c r="O38" s="82"/>
      <c r="Q38" s="82"/>
    </row>
    <row r="39" spans="6:17" ht="18.75" customHeight="1">
      <c r="F39" s="54" t="s">
        <v>92</v>
      </c>
      <c r="G39" s="83">
        <v>3235639</v>
      </c>
      <c r="I39" s="84">
        <v>-4231479</v>
      </c>
      <c r="K39" s="83">
        <v>3036154</v>
      </c>
      <c r="M39" s="69">
        <v>3323788</v>
      </c>
      <c r="O39" s="84">
        <v>-4238682</v>
      </c>
      <c r="Q39" s="69">
        <v>3000804</v>
      </c>
    </row>
    <row r="40" spans="5:17" ht="18.75" customHeight="1">
      <c r="E40" s="54" t="s">
        <v>93</v>
      </c>
      <c r="G40" s="69"/>
      <c r="I40" s="69"/>
      <c r="K40" s="69"/>
      <c r="M40" s="85"/>
      <c r="O40" s="85"/>
      <c r="Q40" s="85"/>
    </row>
    <row r="41" spans="6:18" ht="18.75" customHeight="1">
      <c r="F41" s="54" t="s">
        <v>94</v>
      </c>
      <c r="G41" s="86">
        <v>-1643878</v>
      </c>
      <c r="I41" s="84">
        <v>-135374</v>
      </c>
      <c r="J41" s="87"/>
      <c r="K41" s="84">
        <v>-533517</v>
      </c>
      <c r="L41" s="87"/>
      <c r="M41" s="88">
        <v>-919236</v>
      </c>
      <c r="N41" s="87"/>
      <c r="O41" s="83">
        <v>70562</v>
      </c>
      <c r="Q41" s="83">
        <v>260452</v>
      </c>
      <c r="R41" s="89"/>
    </row>
    <row r="42" spans="5:18" ht="18.75" customHeight="1">
      <c r="E42" s="54" t="s">
        <v>95</v>
      </c>
      <c r="G42" s="86">
        <v>-652448</v>
      </c>
      <c r="I42" s="83">
        <v>833823</v>
      </c>
      <c r="J42" s="87"/>
      <c r="K42" s="84">
        <v>-604555</v>
      </c>
      <c r="L42" s="87"/>
      <c r="M42" s="88">
        <v>-669038</v>
      </c>
      <c r="N42" s="87"/>
      <c r="O42" s="83">
        <v>836046</v>
      </c>
      <c r="Q42" s="86">
        <v>-597961</v>
      </c>
      <c r="R42" s="89"/>
    </row>
    <row r="43" spans="3:18" ht="18.75" customHeight="1">
      <c r="C43" s="54" t="s">
        <v>96</v>
      </c>
      <c r="G43" s="86"/>
      <c r="I43" s="84"/>
      <c r="J43" s="87"/>
      <c r="K43" s="84"/>
      <c r="L43" s="87"/>
      <c r="M43" s="88"/>
      <c r="N43" s="87"/>
      <c r="O43" s="83"/>
      <c r="Q43" s="83"/>
      <c r="R43" s="89"/>
    </row>
    <row r="44" spans="4:18" ht="18.75" customHeight="1">
      <c r="D44" s="54" t="s">
        <v>90</v>
      </c>
      <c r="G44" s="86"/>
      <c r="I44" s="84"/>
      <c r="J44" s="87"/>
      <c r="K44" s="84"/>
      <c r="L44" s="87"/>
      <c r="M44" s="88"/>
      <c r="N44" s="87"/>
      <c r="O44" s="83"/>
      <c r="Q44" s="83"/>
      <c r="R44" s="89"/>
    </row>
    <row r="45" spans="5:17" ht="18.75" customHeight="1">
      <c r="E45" s="54" t="s">
        <v>97</v>
      </c>
      <c r="G45" s="82">
        <v>-13177</v>
      </c>
      <c r="I45" s="84">
        <v>-716983</v>
      </c>
      <c r="K45" s="80">
        <v>0</v>
      </c>
      <c r="M45" s="84">
        <v>-13177</v>
      </c>
      <c r="O45" s="84">
        <v>-717550</v>
      </c>
      <c r="Q45" s="80">
        <v>0</v>
      </c>
    </row>
    <row r="46" spans="5:17" ht="18.75" customHeight="1">
      <c r="E46" s="54" t="s">
        <v>95</v>
      </c>
      <c r="G46" s="90">
        <v>4902</v>
      </c>
      <c r="I46" s="90">
        <v>143892</v>
      </c>
      <c r="K46" s="80">
        <v>0</v>
      </c>
      <c r="M46" s="90">
        <v>4902</v>
      </c>
      <c r="O46" s="90">
        <v>144006</v>
      </c>
      <c r="Q46" s="80">
        <v>0</v>
      </c>
    </row>
    <row r="47" spans="5:17" ht="18.75" customHeight="1">
      <c r="E47" s="54" t="s">
        <v>98</v>
      </c>
      <c r="G47" s="73">
        <f>SUM(G36:G46)</f>
        <v>931038</v>
      </c>
      <c r="I47" s="84">
        <f>SUM(I36:I46)</f>
        <v>-4106121</v>
      </c>
      <c r="K47" s="73">
        <f>SUM(K36:K46)</f>
        <v>1898082</v>
      </c>
      <c r="M47" s="91">
        <f>SUM(M36:M46)</f>
        <v>1727239</v>
      </c>
      <c r="O47" s="84">
        <f>SUM(O36:O46)</f>
        <v>-3905618</v>
      </c>
      <c r="Q47" s="91">
        <f>SUM(Q36:Q46)</f>
        <v>2663295</v>
      </c>
    </row>
    <row r="48" spans="1:17" ht="18.75" customHeight="1" thickBot="1">
      <c r="A48" s="57" t="s">
        <v>99</v>
      </c>
      <c r="G48" s="92">
        <f>G34+G47</f>
        <v>10388117</v>
      </c>
      <c r="I48" s="92">
        <f>I34+I47</f>
        <v>4702167</v>
      </c>
      <c r="K48" s="92">
        <f>K34+K47</f>
        <v>10898740</v>
      </c>
      <c r="M48" s="92">
        <f>M34+M47</f>
        <v>10351316</v>
      </c>
      <c r="O48" s="92">
        <f>O34+O47</f>
        <v>4208204</v>
      </c>
      <c r="Q48" s="92">
        <f>Q34+Q47</f>
        <v>11301815</v>
      </c>
    </row>
    <row r="49" spans="1:17" ht="18.75" customHeight="1" thickTop="1">
      <c r="A49" s="57" t="s">
        <v>100</v>
      </c>
      <c r="G49" s="69"/>
      <c r="I49" s="69"/>
      <c r="K49" s="69"/>
      <c r="M49" s="70"/>
      <c r="O49" s="70"/>
      <c r="Q49" s="70"/>
    </row>
    <row r="50" spans="3:17" ht="18.75" customHeight="1">
      <c r="C50" s="54" t="s">
        <v>101</v>
      </c>
      <c r="G50" s="69">
        <f>G34-G51</f>
        <v>9406901</v>
      </c>
      <c r="I50" s="69">
        <f>I34-I51</f>
        <v>8763185</v>
      </c>
      <c r="K50" s="69">
        <f>K34-K51</f>
        <v>8965122</v>
      </c>
      <c r="M50" s="70">
        <f>M34-M51</f>
        <v>8624077</v>
      </c>
      <c r="O50" s="70">
        <f>O34-O51</f>
        <v>8113822</v>
      </c>
      <c r="Q50" s="70">
        <f>Q34-Q51</f>
        <v>8638520</v>
      </c>
    </row>
    <row r="51" spans="3:17" ht="18.75" customHeight="1">
      <c r="C51" s="54" t="s">
        <v>102</v>
      </c>
      <c r="G51" s="69">
        <v>50178</v>
      </c>
      <c r="I51" s="69">
        <v>45103</v>
      </c>
      <c r="K51" s="69">
        <v>35536</v>
      </c>
      <c r="M51" s="70">
        <v>0</v>
      </c>
      <c r="O51" s="70">
        <v>0</v>
      </c>
      <c r="Q51" s="70">
        <v>0</v>
      </c>
    </row>
    <row r="52" spans="7:17" ht="18.75" customHeight="1" thickBot="1">
      <c r="G52" s="92">
        <f>SUM(G50:G51)</f>
        <v>9457079</v>
      </c>
      <c r="I52" s="92">
        <f>SUM(I50:I51)</f>
        <v>8808288</v>
      </c>
      <c r="K52" s="92">
        <f>SUM(K50:K51)</f>
        <v>9000658</v>
      </c>
      <c r="M52" s="93">
        <f>SUM(M50:M51)</f>
        <v>8624077</v>
      </c>
      <c r="O52" s="93">
        <f>SUM(O50:O51)</f>
        <v>8113822</v>
      </c>
      <c r="Q52" s="93">
        <f>SUM(Q50:Q51)</f>
        <v>8638520</v>
      </c>
    </row>
    <row r="53" spans="1:17" ht="18.75" customHeight="1" thickTop="1">
      <c r="A53" s="57" t="s">
        <v>103</v>
      </c>
      <c r="G53" s="69"/>
      <c r="I53" s="69"/>
      <c r="K53" s="69"/>
      <c r="M53" s="70"/>
      <c r="O53" s="70"/>
      <c r="Q53" s="70"/>
    </row>
    <row r="54" spans="3:17" ht="18.75" customHeight="1">
      <c r="C54" s="54" t="s">
        <v>101</v>
      </c>
      <c r="G54" s="59">
        <f>G48-G55</f>
        <v>10338071</v>
      </c>
      <c r="I54" s="59">
        <f>I48-I55</f>
        <v>4657035</v>
      </c>
      <c r="K54" s="59">
        <f>K48-K55</f>
        <v>10863181</v>
      </c>
      <c r="M54" s="59">
        <f>M48-M55</f>
        <v>10351316</v>
      </c>
      <c r="O54" s="59">
        <f>O48-O55</f>
        <v>4208204</v>
      </c>
      <c r="Q54" s="59">
        <f>Q48-Q55</f>
        <v>11301815</v>
      </c>
    </row>
    <row r="55" spans="3:17" ht="18.75" customHeight="1">
      <c r="C55" s="54" t="s">
        <v>102</v>
      </c>
      <c r="G55" s="69">
        <v>50046</v>
      </c>
      <c r="I55" s="69">
        <v>45132</v>
      </c>
      <c r="K55" s="69">
        <v>35559</v>
      </c>
      <c r="M55" s="70">
        <v>0</v>
      </c>
      <c r="O55" s="70">
        <v>0</v>
      </c>
      <c r="Q55" s="70">
        <v>0</v>
      </c>
    </row>
    <row r="56" spans="7:17" ht="18.75" customHeight="1" thickBot="1">
      <c r="G56" s="92">
        <f>SUM(G54:G55)</f>
        <v>10388117</v>
      </c>
      <c r="I56" s="92">
        <f>SUM(I54:I55)</f>
        <v>4702167</v>
      </c>
      <c r="K56" s="92">
        <f>SUM(K54:K55)</f>
        <v>10898740</v>
      </c>
      <c r="M56" s="92">
        <f>SUM(M54:M55)</f>
        <v>10351316</v>
      </c>
      <c r="O56" s="92">
        <f>SUM(O54:O55)</f>
        <v>4208204</v>
      </c>
      <c r="Q56" s="92">
        <f>SUM(Q54:Q55)</f>
        <v>11301815</v>
      </c>
    </row>
    <row r="57" spans="1:17" ht="18.75" customHeight="1" thickBot="1" thickTop="1">
      <c r="A57" s="57" t="s">
        <v>104</v>
      </c>
      <c r="G57" s="94">
        <f>G50/G59</f>
        <v>4.9280642776802495</v>
      </c>
      <c r="I57" s="94">
        <f>I50/I59</f>
        <v>4.590835914739976</v>
      </c>
      <c r="K57" s="94">
        <f>K50/K59</f>
        <v>4.696626176170591</v>
      </c>
      <c r="M57" s="95">
        <f>M50/M59</f>
        <v>4.51796035609005</v>
      </c>
      <c r="O57" s="95">
        <f>O50/O59</f>
        <v>4.250649215257619</v>
      </c>
      <c r="Q57" s="95">
        <f>Q50/Q59</f>
        <v>4.525526719588777</v>
      </c>
    </row>
    <row r="58" spans="1:17" ht="18.75" customHeight="1" thickTop="1">
      <c r="A58" s="57" t="s">
        <v>105</v>
      </c>
      <c r="K58" s="67"/>
      <c r="O58" s="68"/>
      <c r="Q58" s="68"/>
    </row>
    <row r="59" spans="1:17" ht="18.75" customHeight="1" thickBot="1">
      <c r="A59" s="57"/>
      <c r="B59" s="57" t="s">
        <v>106</v>
      </c>
      <c r="C59" s="57"/>
      <c r="D59" s="57"/>
      <c r="G59" s="96">
        <v>1908843</v>
      </c>
      <c r="H59" s="97"/>
      <c r="I59" s="96">
        <v>1908843</v>
      </c>
      <c r="J59" s="97"/>
      <c r="K59" s="96">
        <v>1908843</v>
      </c>
      <c r="L59" s="97"/>
      <c r="M59" s="98">
        <v>1908843</v>
      </c>
      <c r="O59" s="98">
        <v>1908843</v>
      </c>
      <c r="Q59" s="98">
        <v>1908843</v>
      </c>
    </row>
    <row r="60" ht="15" thickTop="1">
      <c r="Q60" s="67"/>
    </row>
  </sheetData>
  <sheetProtection password="CC7F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Microsoft Office User</cp:lastModifiedBy>
  <cp:lastPrinted>2015-04-16T07:59:24Z</cp:lastPrinted>
  <dcterms:created xsi:type="dcterms:W3CDTF">2007-04-12T01:27:03Z</dcterms:created>
  <dcterms:modified xsi:type="dcterms:W3CDTF">2017-12-15T03:03:43Z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