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rm3nas01\afid afd\FA\6951_FSR\1_FSR_New\9_รายงานส่ง ธปท &amp; ตลาด &amp; สมาคม\งบการเงินส่ง ตลท SET\2020\12-Dec-20\"/>
    </mc:Choice>
  </mc:AlternateContent>
  <xr:revisionPtr revIDLastSave="0" documentId="8_{CDABD62D-B549-448C-AEFE-E3B37CB1FF0E}" xr6:coauthVersionLast="45" xr6:coauthVersionMax="45" xr10:uidLastSave="{00000000-0000-0000-0000-000000000000}"/>
  <bookViews>
    <workbookView xWindow="12690" yWindow="-1450" windowWidth="19420" windowHeight="10420"/>
  </bookViews>
  <sheets>
    <sheet name="Financial Position" sheetId="5" r:id="rId1"/>
    <sheet name="Profit or Loss_3mth" sheetId="4" r:id="rId2"/>
    <sheet name="Profit or Loss_12mth" sheetId="3" r:id="rId3"/>
  </sheets>
  <externalReferences>
    <externalReference r:id="rId4"/>
    <externalReference r:id="rId5"/>
  </externalReferences>
  <definedNames>
    <definedName name="AsatDate">[1]Menu!$F$7</definedName>
    <definedName name="F_906">#REF!</definedName>
    <definedName name="_xlnm.Print_Area" localSheetId="2">'Profit or Loss_12mth'!$A$1:$M$71</definedName>
    <definedName name="_xlnm.Print_Area" localSheetId="1">'Profit or Loss_3mth'!$A$1:$Q$71</definedName>
    <definedName name="_xlnm.Print_Titles" localSheetId="0">'Financial Position'!$1:$7</definedName>
    <definedName name="_xlnm.Print_Titles" localSheetId="2">'Profit or Loss_12mth'!$1:$8</definedName>
    <definedName name="_xlnm.Print_Titles" localSheetId="1">'Profit or Loss_3mth'!$1:$8</definedName>
    <definedName name="Q_Sum_ชุดแรก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5" l="1"/>
  <c r="H75" i="5"/>
  <c r="F75" i="5"/>
  <c r="F77" i="5"/>
  <c r="F78" i="5"/>
  <c r="D75" i="5"/>
  <c r="D77" i="5"/>
  <c r="D78" i="5"/>
  <c r="B75" i="5"/>
  <c r="B77" i="5"/>
  <c r="B78" i="5"/>
  <c r="H59" i="5"/>
  <c r="H78" i="5"/>
  <c r="F59" i="5"/>
  <c r="D59" i="5"/>
  <c r="B59" i="5"/>
  <c r="H25" i="5"/>
  <c r="F25" i="5"/>
  <c r="D25" i="5"/>
  <c r="B25" i="5"/>
  <c r="O59" i="4"/>
  <c r="O32" i="4"/>
  <c r="O16" i="4"/>
  <c r="O25" i="4"/>
  <c r="O35" i="4"/>
  <c r="O37" i="4"/>
  <c r="O13" i="4"/>
  <c r="I59" i="4"/>
  <c r="I32" i="4"/>
  <c r="I16" i="4"/>
  <c r="I25" i="4"/>
  <c r="I35" i="4"/>
  <c r="I37" i="4"/>
  <c r="I13" i="4"/>
  <c r="Q59" i="4"/>
  <c r="M59" i="4"/>
  <c r="K59" i="4"/>
  <c r="G59" i="4"/>
  <c r="Q32" i="4"/>
  <c r="M32" i="4"/>
  <c r="K32" i="4"/>
  <c r="G32" i="4"/>
  <c r="Q16" i="4"/>
  <c r="Q25" i="4"/>
  <c r="Q35" i="4"/>
  <c r="Q37" i="4"/>
  <c r="M16" i="4"/>
  <c r="K16" i="4"/>
  <c r="G16" i="4"/>
  <c r="Q13" i="4"/>
  <c r="M13" i="4"/>
  <c r="K13" i="4"/>
  <c r="K25" i="4"/>
  <c r="K35" i="4"/>
  <c r="K37" i="4"/>
  <c r="G13" i="4"/>
  <c r="K59" i="3"/>
  <c r="I59" i="3"/>
  <c r="M59" i="3"/>
  <c r="M32" i="3"/>
  <c r="M16" i="3"/>
  <c r="M25" i="3"/>
  <c r="M13" i="3"/>
  <c r="I32" i="3"/>
  <c r="I16" i="3"/>
  <c r="I25" i="3"/>
  <c r="I35" i="3"/>
  <c r="I37" i="3"/>
  <c r="I13" i="3"/>
  <c r="G59" i="3"/>
  <c r="K32" i="3"/>
  <c r="G32" i="3"/>
  <c r="K16" i="3"/>
  <c r="G16" i="3"/>
  <c r="K13" i="3"/>
  <c r="G13" i="3"/>
  <c r="M35" i="3"/>
  <c r="M37" i="3"/>
  <c r="G25" i="4"/>
  <c r="G35" i="4"/>
  <c r="G37" i="4"/>
  <c r="G60" i="4"/>
  <c r="G66" i="4"/>
  <c r="G68" i="4"/>
  <c r="M25" i="4"/>
  <c r="M35" i="4"/>
  <c r="M37" i="4"/>
  <c r="M62" i="4"/>
  <c r="K25" i="3"/>
  <c r="K35" i="3"/>
  <c r="K37" i="3"/>
  <c r="K60" i="3"/>
  <c r="K66" i="3"/>
  <c r="K68" i="3"/>
  <c r="G25" i="3"/>
  <c r="G35" i="3"/>
  <c r="G37" i="3"/>
  <c r="G60" i="3"/>
  <c r="G66" i="3"/>
  <c r="G68" i="3"/>
  <c r="K60" i="4"/>
  <c r="K66" i="4"/>
  <c r="K68" i="4"/>
  <c r="K62" i="4"/>
  <c r="M60" i="3"/>
  <c r="M66" i="3"/>
  <c r="M68" i="3"/>
  <c r="M62" i="3"/>
  <c r="O60" i="4"/>
  <c r="O66" i="4"/>
  <c r="O68" i="4"/>
  <c r="O62" i="4"/>
  <c r="Q62" i="4"/>
  <c r="Q60" i="4"/>
  <c r="Q66" i="4"/>
  <c r="Q68" i="4"/>
  <c r="I60" i="4"/>
  <c r="I66" i="4"/>
  <c r="I68" i="4"/>
  <c r="I62" i="4"/>
  <c r="I62" i="3"/>
  <c r="I60" i="3"/>
  <c r="I66" i="3"/>
  <c r="I68" i="3"/>
  <c r="G62" i="4"/>
  <c r="G69" i="4"/>
  <c r="M60" i="4"/>
  <c r="M66" i="4"/>
  <c r="M68" i="4"/>
  <c r="K62" i="3"/>
  <c r="K69" i="3"/>
  <c r="G62" i="3"/>
  <c r="G64" i="3"/>
  <c r="Q69" i="4"/>
  <c r="Q64" i="4"/>
  <c r="K64" i="3"/>
  <c r="I69" i="3"/>
  <c r="I64" i="3"/>
  <c r="O64" i="4"/>
  <c r="O69" i="4"/>
  <c r="M69" i="4"/>
  <c r="M64" i="4"/>
  <c r="M69" i="3"/>
  <c r="M64" i="3"/>
  <c r="I69" i="4"/>
  <c r="I64" i="4"/>
  <c r="K69" i="4"/>
  <c r="K64" i="4"/>
  <c r="G64" i="4"/>
  <c r="G69" i="3"/>
</calcChain>
</file>

<file path=xl/sharedStrings.xml><?xml version="1.0" encoding="utf-8"?>
<sst xmlns="http://schemas.openxmlformats.org/spreadsheetml/2006/main" count="202" uniqueCount="123">
  <si>
    <t>BANGKOK BANK PUBLIC COMPANY LIMITED AND SUBSIDIARIES</t>
  </si>
  <si>
    <t>(UNAUDITED)</t>
  </si>
  <si>
    <t>Baht : '000</t>
  </si>
  <si>
    <t>Directors' remuneration</t>
  </si>
  <si>
    <t>Premises and equipment expenses</t>
  </si>
  <si>
    <t>Taxes and duties</t>
  </si>
  <si>
    <t>Others</t>
  </si>
  <si>
    <t>Employee's expenses</t>
  </si>
  <si>
    <t>Owners of the Bank</t>
  </si>
  <si>
    <t>Non-controlling interest</t>
  </si>
  <si>
    <t>CONSOLIDATED</t>
  </si>
  <si>
    <t>THE BANK</t>
  </si>
  <si>
    <t>financial statements of foreign operations</t>
  </si>
  <si>
    <t>STATEMENTS OF PROFIT OR LOSS AND OTHER COMPREHENSIVE INCOME</t>
  </si>
  <si>
    <t>Income tax relating to components of other comprehensive</t>
  </si>
  <si>
    <t>Items that will not be reclassified subsequently to profit or loss</t>
  </si>
  <si>
    <t>Gains (losses) arising from translating the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</si>
  <si>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</si>
  <si>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</si>
  <si>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</si>
  <si>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</si>
  <si>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</si>
  <si>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</si>
  <si>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DIVIDEND INCOME</t>
  </si>
  <si>
    <t>OTHER OPERATING INCOME</t>
  </si>
  <si>
    <t>OTHER OPERATING EXPENSES</t>
  </si>
  <si>
    <t>TOTAL OTHER OPERATING EXPENSES</t>
  </si>
  <si>
    <t>PROFIT FROM OPERATING BEFORE INCOME TAX EXPENSES</t>
  </si>
  <si>
    <t>INCOME TAX EXPENSES</t>
  </si>
  <si>
    <t>NET PROFIT</t>
  </si>
  <si>
    <t>OTHER COMPREHENSIVE INCOME (LOSSES)</t>
  </si>
  <si>
    <t>TOTAL OTHER COMPREHENSIVE INCOME (LOSSES)</t>
  </si>
  <si>
    <t>TOTAL COMPREHENSIVE INCOME (LOSSES)</t>
  </si>
  <si>
    <t>NET PROFIT ATTRIBUTABLE</t>
  </si>
  <si>
    <t>WEIGHTED AVERAGE NUMBER OF ORDINARY SHARES</t>
  </si>
  <si>
    <t>(THOUSAND SHARES)</t>
  </si>
  <si>
    <t>BASIC EARNINGS PER SHARE (BAHT)</t>
  </si>
  <si>
    <t xml:space="preserve">income (losses) </t>
  </si>
  <si>
    <t xml:space="preserve">Gains on financial liabilities designated at fair value </t>
  </si>
  <si>
    <t>2019</t>
  </si>
  <si>
    <t>Share of other comprehensive income of associate</t>
  </si>
  <si>
    <t>Actuarial gains on defined benefit plans</t>
  </si>
  <si>
    <t>2020</t>
  </si>
  <si>
    <t>GAINS ON TRADINGS AND FOREIGN EXCHANGE TRANSACTIONS</t>
  </si>
  <si>
    <t>EXPECTED CREDIT LOSS</t>
  </si>
  <si>
    <t>IMPAIRMENT LOSS OF LOANS AND DEBT SECURITIES</t>
  </si>
  <si>
    <t xml:space="preserve">through other comprehensive income </t>
  </si>
  <si>
    <t>through profit or loss</t>
  </si>
  <si>
    <t>fair value through other comprehensive income</t>
  </si>
  <si>
    <t>TOTAL COMPREHENSIVE INCOME (LOSSES) ATTRIBUTABLE</t>
  </si>
  <si>
    <t>Changes in revaluation surplus</t>
  </si>
  <si>
    <t>Gains on cash flow hedges</t>
  </si>
  <si>
    <t>GAINS ON FINANCIAL INSTRUMENTS</t>
  </si>
  <si>
    <t>MEASURED AT FAIR VALUE THROUGH PROFIT OR LOSS</t>
  </si>
  <si>
    <t>GAINS ON INVESTMENTS</t>
  </si>
  <si>
    <t>GAINS ON DISPOSAL OF ASSETS</t>
  </si>
  <si>
    <t>TOTAL OPERATING INCOME</t>
  </si>
  <si>
    <t>Items that will be reclassified subsequently to profit or loss</t>
  </si>
  <si>
    <t>Losses on investment in equity instruments designated at</t>
  </si>
  <si>
    <t>SHARE OF PROFIT (LOSS) FROM INVESTMENT USING EQUITY METHOD</t>
  </si>
  <si>
    <t xml:space="preserve">FOR THE THREE-MONTH  PERIOD ENDED </t>
  </si>
  <si>
    <t>September 30, 2020</t>
  </si>
  <si>
    <t xml:space="preserve">Gains (losses) on investments in debt instruments at fair value </t>
  </si>
  <si>
    <t>Gains (losses) on cash flow hedges</t>
  </si>
  <si>
    <t>Gains (losses) on investment in equity instruments designated at</t>
  </si>
  <si>
    <t xml:space="preserve">Gains (losses) on financial liabilities designated at fair value </t>
  </si>
  <si>
    <t>Share of other comprehensive income (losses) of associate</t>
  </si>
  <si>
    <t>December 31, 2020</t>
  </si>
  <si>
    <t>December 31, 2019</t>
  </si>
  <si>
    <t>FOR  THE  YEAR  ENDED  DECEMBER  31,  2020</t>
  </si>
  <si>
    <t xml:space="preserve">Gains on investments in debt instruments at fair value </t>
  </si>
  <si>
    <t>Losses on remeasuring available-for-sale investment</t>
  </si>
  <si>
    <t>Actuarial losses on defined benefit plans</t>
  </si>
  <si>
    <t xml:space="preserve"> BANGKOK  BANK  PUBLIC  COMPANY  LIMITED  AND  SUBSIDIARIES</t>
  </si>
  <si>
    <t xml:space="preserve">STATEMENT OF FINANCIAL POSITION </t>
  </si>
  <si>
    <t>AS  AT DECEMBER 31, 2020</t>
  </si>
  <si>
    <t>ASSETS</t>
  </si>
  <si>
    <t>CASH</t>
  </si>
  <si>
    <t>INTERBANK  AND  MONEY  MARKET  ITEMS, NET</t>
  </si>
  <si>
    <t>FINANCIAL ASSETS MEASURED AT FAIR VALUE</t>
  </si>
  <si>
    <t>THROUGH PROFIT OR LOSS</t>
  </si>
  <si>
    <t>DERIVATIVES ASSETS</t>
  </si>
  <si>
    <t xml:space="preserve">INVESTMENTS, NET </t>
  </si>
  <si>
    <t xml:space="preserve">INVESTMENTS IN SUBSIDIARIES AND ASSOCIATES, NET </t>
  </si>
  <si>
    <t xml:space="preserve">LOANS TO CUSTOMERS  AND  ACCRUED </t>
  </si>
  <si>
    <t>INTEREST RECEIVABLES, NET</t>
  </si>
  <si>
    <t>CUSTOMER'S LIABILITY UNDER ACCEPTANCES</t>
  </si>
  <si>
    <t>PROPERTIES  FOR  SALE, NET</t>
  </si>
  <si>
    <t>PREMISES  AND  EQUIPMENT,  NET</t>
  </si>
  <si>
    <t>GOODWILL AND OTHER INTANGIBLE ASSETS, NET</t>
  </si>
  <si>
    <t>DEFERRED  TAX  ASSETS</t>
  </si>
  <si>
    <t>COLLATERAL PLACED WITH FINANCIAL COUNTERPARTIES</t>
  </si>
  <si>
    <t>OTHER  ASSETS,  NET</t>
  </si>
  <si>
    <t>TOTAL  ASSETS</t>
  </si>
  <si>
    <t>LIABILITIES  AND  SHAREHOLDERS’  EQUITY</t>
  </si>
  <si>
    <t>DEPOSITS</t>
  </si>
  <si>
    <t>INTERBANK  AND  MONEY  MARKET  ITEMS</t>
  </si>
  <si>
    <t>LIABILITY  PAYABLE  ON  DEMAND</t>
  </si>
  <si>
    <t>FINANCIAL LIABILITIES MEASURED AT FAIR VALUE</t>
  </si>
  <si>
    <t>DERIVATIVES LIABILITIES</t>
  </si>
  <si>
    <t xml:space="preserve">DEBT ISSUED AND BORROWINGS </t>
  </si>
  <si>
    <t>BANK'S LIABILITY UNDER ACCEPTANCES</t>
  </si>
  <si>
    <t xml:space="preserve">PROVISIONS </t>
  </si>
  <si>
    <t>DEFERRED  TAX  LIABILITIES</t>
  </si>
  <si>
    <t>OTHER  LIABILITIES</t>
  </si>
  <si>
    <t xml:space="preserve"> TOTAL  LIABILITIES</t>
  </si>
  <si>
    <t>SHAREHOLDERS’  EQUITY</t>
  </si>
  <si>
    <t>SHARE  CAPITAL</t>
  </si>
  <si>
    <t xml:space="preserve"> Registered share capital</t>
  </si>
  <si>
    <t>1,655,000 preferred shares of Baht 10 each</t>
  </si>
  <si>
    <t>3,998,345,000 common shares of Baht 10 each</t>
  </si>
  <si>
    <t xml:space="preserve"> Issued and paid-up share capital</t>
  </si>
  <si>
    <t>1,908,842,894 common shares of Baht 10 each</t>
  </si>
  <si>
    <t>PREMIUM  ON  COMMON  SHARES</t>
  </si>
  <si>
    <t>OTHER RESERVES</t>
  </si>
  <si>
    <t>RETAINED  EARNINGS</t>
  </si>
  <si>
    <t xml:space="preserve"> Appropriated</t>
  </si>
  <si>
    <t>Legal reserve</t>
  </si>
  <si>
    <t xml:space="preserve"> Unappropriated</t>
  </si>
  <si>
    <t xml:space="preserve"> TOTAL BANK'S  EQUITY</t>
  </si>
  <si>
    <t>NON-CONTROLLING INTEREST</t>
  </si>
  <si>
    <t xml:space="preserve"> TOTAL SHAREHOLDERS’  EQUITY</t>
  </si>
  <si>
    <t>TOTAL  LIABILITIES  AND SHAREHOLDERS’ 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</si>
</sst>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91" formatCode="_-* #,##0_-;\-* #,##0_-;_-* &quot;-&quot;??_-;_-@_-"/>
    <numFmt numFmtId="192" formatCode="#,##0.00;\(#,##0\)"/>
    <numFmt numFmtId="204" formatCode="#,##0;\(#,##0\)"/>
    <numFmt numFmtId="205" formatCode="#,##0.0;\(#,##0.0\)"/>
    <numFmt numFmtId="226" formatCode="#,##0_);\(#,##0\);"/>
    <numFmt numFmtId="227" formatCode="#,##0\ ;\(#,##0\);"/>
  </numFmts>
  <fonts count="17" x14ac:knownFonts="1">
    <font>
      <sz val="10"/>
      <name val="Arial"/>
      <charset val="222"/>
    </font>
    <font>
      <sz val="10"/>
      <name val="Arial"/>
      <charset val="22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0"/>
      <name val="Times New Roman"/>
      <family val="1"/>
    </font>
    <font>
      <b/>
      <sz val="13"/>
      <name val="Angsana New"/>
      <family val="1"/>
    </font>
    <font>
      <sz val="13"/>
      <name val="Angsana New"/>
      <family val="1"/>
      <charset val="222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1" fillId="0" borderId="0"/>
  </cellStyleXfs>
  <cellXfs count="10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5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5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Fill="1" applyAlignment="1">
      <alignment vertical="center"/>
    </xf>
    <xf numFmtId="15" fontId="3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43" fontId="4" fillId="0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191" fontId="3" fillId="0" borderId="0" xfId="3" applyNumberFormat="1" applyFont="1" applyAlignment="1">
      <alignment horizontal="left"/>
    </xf>
    <xf numFmtId="43" fontId="3" fillId="0" borderId="0" xfId="3" applyFont="1" applyAlignment="1">
      <alignment horizontal="left"/>
    </xf>
    <xf numFmtId="204" fontId="3" fillId="0" borderId="0" xfId="3" applyNumberFormat="1" applyFont="1" applyAlignment="1">
      <alignment horizontal="right" vertical="center"/>
    </xf>
    <xf numFmtId="191" fontId="4" fillId="0" borderId="0" xfId="3" applyNumberFormat="1" applyFont="1" applyAlignment="1">
      <alignment vertical="center"/>
    </xf>
    <xf numFmtId="43" fontId="4" fillId="0" borderId="0" xfId="3" applyFont="1" applyAlignment="1">
      <alignment vertical="center"/>
    </xf>
    <xf numFmtId="15" fontId="8" fillId="0" borderId="0" xfId="0" quotePrefix="1" applyNumberFormat="1" applyFont="1" applyFill="1" applyAlignment="1">
      <alignment horizontal="center"/>
    </xf>
    <xf numFmtId="191" fontId="6" fillId="0" borderId="0" xfId="3" applyNumberFormat="1" applyFont="1" applyAlignment="1">
      <alignment vertical="center"/>
    </xf>
    <xf numFmtId="191" fontId="6" fillId="0" borderId="0" xfId="3" applyNumberFormat="1" applyFont="1" applyFill="1" applyAlignment="1">
      <alignment vertical="center"/>
    </xf>
    <xf numFmtId="191" fontId="6" fillId="0" borderId="1" xfId="3" applyNumberFormat="1" applyFont="1" applyBorder="1" applyAlignment="1">
      <alignment vertical="center"/>
    </xf>
    <xf numFmtId="191" fontId="6" fillId="0" borderId="1" xfId="3" applyNumberFormat="1" applyFont="1" applyFill="1" applyBorder="1" applyAlignment="1">
      <alignment vertical="center"/>
    </xf>
    <xf numFmtId="191" fontId="6" fillId="0" borderId="0" xfId="3" applyNumberFormat="1" applyFont="1" applyBorder="1" applyAlignment="1">
      <alignment vertical="center"/>
    </xf>
    <xf numFmtId="191" fontId="6" fillId="0" borderId="0" xfId="3" applyNumberFormat="1" applyFont="1" applyFill="1" applyBorder="1" applyAlignment="1">
      <alignment vertical="center"/>
    </xf>
    <xf numFmtId="191" fontId="6" fillId="0" borderId="2" xfId="3" applyNumberFormat="1" applyFont="1" applyBorder="1" applyAlignment="1">
      <alignment vertical="center"/>
    </xf>
    <xf numFmtId="191" fontId="6" fillId="0" borderId="2" xfId="3" applyNumberFormat="1" applyFont="1" applyFill="1" applyBorder="1" applyAlignment="1">
      <alignment vertical="center"/>
    </xf>
    <xf numFmtId="191" fontId="4" fillId="0" borderId="0" xfId="3" applyNumberFormat="1" applyFont="1" applyFill="1" applyAlignment="1">
      <alignment vertical="center"/>
    </xf>
    <xf numFmtId="43" fontId="4" fillId="0" borderId="0" xfId="3" applyFont="1" applyFill="1" applyAlignment="1">
      <alignment vertical="center"/>
    </xf>
    <xf numFmtId="191" fontId="4" fillId="0" borderId="0" xfId="3" applyNumberFormat="1" applyFont="1" applyBorder="1" applyAlignment="1">
      <alignment vertical="center"/>
    </xf>
    <xf numFmtId="204" fontId="4" fillId="0" borderId="0" xfId="3" applyNumberFormat="1" applyFont="1" applyFill="1" applyBorder="1" applyAlignment="1">
      <alignment vertical="center"/>
    </xf>
    <xf numFmtId="204" fontId="6" fillId="0" borderId="0" xfId="3" applyNumberFormat="1" applyFont="1" applyFill="1" applyAlignment="1">
      <alignment vertical="center"/>
    </xf>
    <xf numFmtId="192" fontId="4" fillId="0" borderId="0" xfId="5" applyNumberFormat="1" applyFont="1" applyBorder="1" applyAlignment="1">
      <alignment vertical="center"/>
    </xf>
    <xf numFmtId="192" fontId="4" fillId="0" borderId="0" xfId="3" applyNumberFormat="1" applyFont="1" applyBorder="1" applyAlignment="1">
      <alignment vertical="center"/>
    </xf>
    <xf numFmtId="191" fontId="16" fillId="0" borderId="0" xfId="3" applyNumberFormat="1" applyFont="1" applyAlignment="1">
      <alignment vertical="center"/>
    </xf>
    <xf numFmtId="43" fontId="4" fillId="0" borderId="0" xfId="3" applyFont="1" applyBorder="1" applyAlignment="1">
      <alignment vertical="center"/>
    </xf>
    <xf numFmtId="192" fontId="4" fillId="0" borderId="0" xfId="3" applyNumberFormat="1" applyFont="1" applyFill="1" applyAlignment="1">
      <alignment vertical="center"/>
    </xf>
    <xf numFmtId="204" fontId="4" fillId="0" borderId="0" xfId="3" applyNumberFormat="1" applyFont="1" applyBorder="1" applyAlignment="1">
      <alignment vertical="center"/>
    </xf>
    <xf numFmtId="191" fontId="4" fillId="0" borderId="1" xfId="3" applyNumberFormat="1" applyFont="1" applyBorder="1" applyAlignment="1">
      <alignment vertical="center"/>
    </xf>
    <xf numFmtId="191" fontId="6" fillId="0" borderId="3" xfId="3" applyNumberFormat="1" applyFont="1" applyBorder="1" applyAlignment="1">
      <alignment vertical="center"/>
    </xf>
    <xf numFmtId="191" fontId="6" fillId="0" borderId="3" xfId="3" applyNumberFormat="1" applyFont="1" applyFill="1" applyBorder="1" applyAlignment="1">
      <alignment vertical="center"/>
    </xf>
    <xf numFmtId="43" fontId="6" fillId="0" borderId="4" xfId="3" applyNumberFormat="1" applyFont="1" applyBorder="1" applyAlignment="1">
      <alignment vertical="center"/>
    </xf>
    <xf numFmtId="43" fontId="6" fillId="0" borderId="4" xfId="3" applyNumberFormat="1" applyFont="1" applyFill="1" applyBorder="1" applyAlignment="1">
      <alignment vertical="center"/>
    </xf>
    <xf numFmtId="191" fontId="4" fillId="0" borderId="4" xfId="3" applyNumberFormat="1" applyFont="1" applyBorder="1" applyAlignment="1">
      <alignment vertical="center"/>
    </xf>
    <xf numFmtId="191" fontId="4" fillId="0" borderId="4" xfId="3" applyNumberFormat="1" applyFont="1" applyFill="1" applyBorder="1" applyAlignment="1">
      <alignment vertical="center"/>
    </xf>
    <xf numFmtId="191" fontId="6" fillId="0" borderId="5" xfId="3" applyNumberFormat="1" applyFont="1" applyBorder="1" applyAlignment="1">
      <alignment vertical="center"/>
    </xf>
    <xf numFmtId="191" fontId="6" fillId="0" borderId="5" xfId="3" applyNumberFormat="1" applyFont="1" applyFill="1" applyBorder="1" applyAlignment="1">
      <alignment vertical="center"/>
    </xf>
    <xf numFmtId="49" fontId="8" fillId="0" borderId="0" xfId="0" applyNumberFormat="1" applyFont="1" applyFill="1" applyAlignment="1">
      <alignment horizontal="center"/>
    </xf>
    <xf numFmtId="43" fontId="4" fillId="0" borderId="0" xfId="1" applyFont="1" applyFill="1" applyBorder="1" applyAlignment="1">
      <alignment vertical="center"/>
    </xf>
    <xf numFmtId="204" fontId="4" fillId="0" borderId="1" xfId="3" applyNumberFormat="1" applyFont="1" applyFill="1" applyBorder="1" applyAlignment="1">
      <alignment vertical="center"/>
    </xf>
    <xf numFmtId="204" fontId="4" fillId="0" borderId="3" xfId="3" applyNumberFormat="1" applyFont="1" applyFill="1" applyBorder="1" applyAlignment="1">
      <alignment vertical="center"/>
    </xf>
    <xf numFmtId="191" fontId="4" fillId="0" borderId="2" xfId="3" applyNumberFormat="1" applyFont="1" applyBorder="1" applyAlignment="1">
      <alignment vertical="center"/>
    </xf>
    <xf numFmtId="192" fontId="4" fillId="0" borderId="1" xfId="5" applyNumberFormat="1" applyFont="1" applyBorder="1" applyAlignment="1">
      <alignment vertical="center"/>
    </xf>
    <xf numFmtId="192" fontId="4" fillId="0" borderId="2" xfId="5" applyNumberFormat="1" applyFont="1" applyBorder="1" applyAlignment="1">
      <alignment vertical="center"/>
    </xf>
    <xf numFmtId="192" fontId="6" fillId="0" borderId="2" xfId="3" applyNumberFormat="1" applyFont="1" applyBorder="1" applyAlignment="1">
      <alignment vertical="center"/>
    </xf>
    <xf numFmtId="0" fontId="8" fillId="0" borderId="0" xfId="6" applyFont="1" applyAlignment="1">
      <alignment horizontal="centerContinuous"/>
    </xf>
    <xf numFmtId="0" fontId="8" fillId="0" borderId="0" xfId="7" applyFont="1" applyAlignment="1">
      <alignment horizontal="centerContinuous" vertical="center"/>
    </xf>
    <xf numFmtId="0" fontId="12" fillId="0" borderId="0" xfId="7" applyFont="1" applyAlignment="1">
      <alignment vertical="center"/>
    </xf>
    <xf numFmtId="0" fontId="8" fillId="0" borderId="0" xfId="6" applyFont="1" applyAlignment="1">
      <alignment horizontal="centerContinuous" vertical="center"/>
    </xf>
    <xf numFmtId="0" fontId="8" fillId="0" borderId="0" xfId="7" applyFont="1" applyAlignment="1">
      <alignment vertical="center"/>
    </xf>
    <xf numFmtId="0" fontId="12" fillId="0" borderId="0" xfId="7" applyFont="1" applyAlignment="1">
      <alignment horizontal="centerContinuous" vertical="center"/>
    </xf>
    <xf numFmtId="204" fontId="3" fillId="0" borderId="0" xfId="2" applyNumberFormat="1" applyFont="1" applyAlignment="1">
      <alignment horizontal="right" vertical="center"/>
    </xf>
    <xf numFmtId="0" fontId="13" fillId="0" borderId="0" xfId="6" applyFont="1" applyAlignment="1">
      <alignment horizontal="center" vertical="center"/>
    </xf>
    <xf numFmtId="15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 vertical="center"/>
    </xf>
    <xf numFmtId="191" fontId="12" fillId="0" borderId="0" xfId="2" applyNumberFormat="1" applyFont="1" applyFill="1" applyBorder="1" applyAlignment="1">
      <alignment vertical="center"/>
    </xf>
    <xf numFmtId="0" fontId="12" fillId="0" borderId="0" xfId="6" applyFont="1" applyAlignment="1">
      <alignment vertical="center"/>
    </xf>
    <xf numFmtId="191" fontId="12" fillId="0" borderId="0" xfId="2" applyNumberFormat="1" applyFont="1" applyFill="1" applyAlignment="1">
      <alignment vertical="center"/>
    </xf>
    <xf numFmtId="226" fontId="12" fillId="0" borderId="0" xfId="2" applyNumberFormat="1" applyFont="1" applyFill="1" applyBorder="1" applyAlignment="1">
      <alignment vertical="center"/>
    </xf>
    <xf numFmtId="205" fontId="12" fillId="0" borderId="0" xfId="7" applyNumberFormat="1" applyFont="1" applyAlignment="1">
      <alignment vertical="center"/>
    </xf>
    <xf numFmtId="0" fontId="12" fillId="0" borderId="0" xfId="6" quotePrefix="1" applyFont="1" applyAlignment="1">
      <alignment horizontal="left" vertic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left" vertical="center" indent="1"/>
    </xf>
    <xf numFmtId="191" fontId="12" fillId="0" borderId="0" xfId="2" applyNumberFormat="1" applyFont="1" applyFill="1" applyAlignment="1">
      <alignment horizontal="left" vertical="center"/>
    </xf>
    <xf numFmtId="191" fontId="12" fillId="0" borderId="0" xfId="2" applyNumberFormat="1" applyFont="1" applyFill="1" applyAlignment="1">
      <alignment horizontal="left" vertical="center" indent="1"/>
    </xf>
    <xf numFmtId="191" fontId="12" fillId="0" borderId="0" xfId="7" applyNumberFormat="1" applyFont="1" applyAlignment="1">
      <alignment vertical="center"/>
    </xf>
    <xf numFmtId="0" fontId="8" fillId="0" borderId="0" xfId="6" applyFont="1" applyAlignment="1">
      <alignment vertical="center"/>
    </xf>
    <xf numFmtId="191" fontId="12" fillId="0" borderId="3" xfId="2" applyNumberFormat="1" applyFont="1" applyFill="1" applyBorder="1" applyAlignment="1">
      <alignment vertical="center"/>
    </xf>
    <xf numFmtId="0" fontId="12" fillId="0" borderId="0" xfId="6" applyFont="1"/>
    <xf numFmtId="191" fontId="8" fillId="0" borderId="0" xfId="2" applyNumberFormat="1" applyFont="1" applyFill="1" applyAlignment="1">
      <alignment horizontal="center" vertical="center"/>
    </xf>
    <xf numFmtId="226" fontId="12" fillId="0" borderId="0" xfId="2" applyNumberFormat="1" applyFont="1" applyFill="1" applyAlignment="1">
      <alignment vertical="center"/>
    </xf>
    <xf numFmtId="0" fontId="12" fillId="0" borderId="0" xfId="6" applyFont="1" applyAlignment="1">
      <alignment horizontal="left" vertical="center" indent="2"/>
    </xf>
    <xf numFmtId="191" fontId="12" fillId="0" borderId="1" xfId="2" applyNumberFormat="1" applyFont="1" applyFill="1" applyBorder="1" applyAlignment="1">
      <alignment vertical="center"/>
    </xf>
    <xf numFmtId="191" fontId="12" fillId="0" borderId="0" xfId="2" applyNumberFormat="1" applyFont="1" applyFill="1" applyAlignment="1">
      <alignment horizontal="left" vertical="center" indent="2"/>
    </xf>
    <xf numFmtId="191" fontId="12" fillId="0" borderId="0" xfId="2" quotePrefix="1" applyNumberFormat="1" applyFont="1" applyFill="1" applyAlignment="1">
      <alignment horizontal="left" vertical="center"/>
    </xf>
    <xf numFmtId="0" fontId="12" fillId="0" borderId="0" xfId="6" applyFont="1" applyAlignment="1">
      <alignment horizontal="left" vertical="center" indent="3"/>
    </xf>
    <xf numFmtId="191" fontId="12" fillId="0" borderId="4" xfId="2" applyNumberFormat="1" applyFont="1" applyFill="1" applyBorder="1" applyAlignment="1">
      <alignment vertical="center"/>
    </xf>
    <xf numFmtId="204" fontId="12" fillId="0" borderId="0" xfId="7" applyNumberFormat="1" applyFont="1" applyAlignment="1">
      <alignment vertical="center"/>
    </xf>
    <xf numFmtId="0" fontId="12" fillId="0" borderId="0" xfId="6" applyFont="1" applyAlignment="1">
      <alignment horizontal="left" vertical="center" indent="4"/>
    </xf>
    <xf numFmtId="227" fontId="12" fillId="0" borderId="2" xfId="2" applyNumberFormat="1" applyFont="1" applyFill="1" applyBorder="1" applyAlignment="1">
      <alignment vertical="center"/>
    </xf>
    <xf numFmtId="226" fontId="12" fillId="0" borderId="2" xfId="2" applyNumberFormat="1" applyFont="1" applyFill="1" applyBorder="1" applyAlignment="1">
      <alignment vertical="center"/>
    </xf>
    <xf numFmtId="191" fontId="12" fillId="0" borderId="2" xfId="2" applyNumberFormat="1" applyFont="1" applyFill="1" applyBorder="1" applyAlignment="1">
      <alignment vertical="center"/>
    </xf>
    <xf numFmtId="227" fontId="12" fillId="0" borderId="0" xfId="6" applyNumberFormat="1" applyFont="1" applyAlignment="1">
      <alignment vertical="center"/>
    </xf>
    <xf numFmtId="0" fontId="14" fillId="0" borderId="0" xfId="6" applyFont="1" applyAlignment="1">
      <alignment vertical="center"/>
    </xf>
    <xf numFmtId="191" fontId="12" fillId="0" borderId="0" xfId="6" applyNumberFormat="1" applyFont="1" applyAlignment="1">
      <alignment horizontal="center" vertical="center"/>
    </xf>
    <xf numFmtId="226" fontId="12" fillId="0" borderId="1" xfId="2" applyNumberFormat="1" applyFont="1" applyFill="1" applyBorder="1" applyAlignment="1">
      <alignment vertical="center"/>
    </xf>
    <xf numFmtId="0" fontId="8" fillId="0" borderId="0" xfId="6" applyFont="1" applyAlignment="1">
      <alignment horizontal="left" vertical="center"/>
    </xf>
    <xf numFmtId="226" fontId="12" fillId="0" borderId="4" xfId="2" applyNumberFormat="1" applyFont="1" applyFill="1" applyBorder="1" applyAlignment="1">
      <alignment vertical="center"/>
    </xf>
    <xf numFmtId="0" fontId="12" fillId="0" borderId="0" xfId="7" applyFont="1" applyAlignment="1">
      <alignment horizontal="right" vertical="center"/>
    </xf>
    <xf numFmtId="0" fontId="8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Fill="1" applyAlignment="1">
      <alignment horizontal="center"/>
    </xf>
    <xf numFmtId="15" fontId="3" fillId="0" borderId="2" xfId="0" applyNumberFormat="1" applyFont="1" applyBorder="1" applyAlignment="1">
      <alignment horizontal="center"/>
    </xf>
  </cellXfs>
  <cellStyles count="8">
    <cellStyle name="Comma" xfId="1" builtinId="3"/>
    <cellStyle name="Comma 2" xfId="2"/>
    <cellStyle name="Comma 3" xfId="3"/>
    <cellStyle name="Comma 4" xfId="4"/>
    <cellStyle name="Comma 4 2" xfId="5"/>
    <cellStyle name="Normal" xfId="0" builtinId="0"/>
    <cellStyle name="Normal 2" xfId="6"/>
    <cellStyle name="Normal_BLS _T Dec06 1-revised 1.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A/6951_FSR/1_FSR_New/1_Financial%20statement/FS'2020/12%20Financial%20Statement%20Dec%202020/&#3591;&#3610;&#3585;&#3634;&#3619;&#3648;&#3591;&#3636;&#3609;&#3594;&#3640;&#3604;&#3585;&#3656;&#3629;&#3609;&#3605;&#3619;&#3623;&#3592;&#3626;&#3629;&#3610;/Balance%20Sheet/Final/BS%20Unaudit_Dec20_&#3619;&#3656;&#3634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osit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2" sqref="K12"/>
    </sheetView>
  </sheetViews>
  <sheetFormatPr defaultRowHeight="21" customHeight="1" x14ac:dyDescent="0.2"/>
  <cols>
    <col min="1" max="1" width="52.85546875" style="62" customWidth="1"/>
    <col min="2" max="2" width="16.140625" style="62" customWidth="1"/>
    <col min="3" max="3" width="0.85546875" style="62" customWidth="1"/>
    <col min="4" max="4" width="16.140625" style="62" customWidth="1"/>
    <col min="5" max="5" width="0.85546875" style="70" customWidth="1"/>
    <col min="6" max="6" width="16" style="62" customWidth="1"/>
    <col min="7" max="7" width="0.85546875" style="62" customWidth="1"/>
    <col min="8" max="8" width="16" style="72" customWidth="1"/>
    <col min="9" max="9" width="0.85546875" style="70" customWidth="1"/>
    <col min="10" max="10" width="8.140625" style="62" customWidth="1"/>
    <col min="11" max="16384" width="9.140625" style="62"/>
  </cols>
  <sheetData>
    <row r="1" spans="1:9" ht="21" customHeight="1" x14ac:dyDescent="0.2">
      <c r="A1" s="60" t="s">
        <v>73</v>
      </c>
      <c r="B1" s="60"/>
      <c r="C1" s="60"/>
      <c r="D1" s="60"/>
      <c r="E1" s="60"/>
      <c r="F1" s="60"/>
      <c r="G1" s="60"/>
      <c r="H1" s="61"/>
      <c r="I1" s="61"/>
    </row>
    <row r="2" spans="1:9" ht="21" customHeight="1" x14ac:dyDescent="0.2">
      <c r="A2" s="60" t="s">
        <v>74</v>
      </c>
      <c r="B2" s="60"/>
      <c r="C2" s="60"/>
      <c r="D2" s="60"/>
      <c r="E2" s="61"/>
      <c r="F2" s="61"/>
      <c r="G2" s="61"/>
      <c r="H2" s="61"/>
      <c r="I2" s="61"/>
    </row>
    <row r="3" spans="1:9" ht="21" customHeight="1" x14ac:dyDescent="0.2">
      <c r="A3" s="63" t="s">
        <v>75</v>
      </c>
      <c r="B3" s="63"/>
      <c r="C3" s="63"/>
      <c r="D3" s="63"/>
      <c r="E3" s="60"/>
      <c r="F3" s="60"/>
      <c r="G3" s="60"/>
      <c r="H3" s="60"/>
      <c r="I3" s="60"/>
    </row>
    <row r="4" spans="1:9" ht="21" customHeight="1" x14ac:dyDescent="0.2">
      <c r="A4" s="63" t="s">
        <v>1</v>
      </c>
      <c r="B4" s="63"/>
      <c r="C4" s="63"/>
      <c r="D4" s="63"/>
      <c r="E4" s="60"/>
      <c r="F4" s="60"/>
      <c r="G4" s="60"/>
      <c r="H4" s="60"/>
      <c r="I4" s="60"/>
    </row>
    <row r="5" spans="1:9" ht="21" customHeight="1" x14ac:dyDescent="0.2">
      <c r="A5" s="64"/>
      <c r="B5" s="64"/>
      <c r="C5" s="64"/>
      <c r="D5" s="64"/>
      <c r="E5" s="64"/>
      <c r="F5" s="65"/>
      <c r="G5" s="65"/>
      <c r="H5" s="66" t="s">
        <v>2</v>
      </c>
      <c r="I5" s="61"/>
    </row>
    <row r="6" spans="1:9" ht="21" customHeight="1" x14ac:dyDescent="0.2">
      <c r="A6" s="61"/>
      <c r="B6" s="104" t="s">
        <v>10</v>
      </c>
      <c r="C6" s="104"/>
      <c r="D6" s="104"/>
      <c r="E6" s="104"/>
      <c r="F6" s="104" t="s">
        <v>11</v>
      </c>
      <c r="G6" s="104"/>
      <c r="H6" s="104"/>
      <c r="I6" s="104"/>
    </row>
    <row r="7" spans="1:9" ht="21" customHeight="1" x14ac:dyDescent="0.2">
      <c r="B7" s="67" t="s">
        <v>67</v>
      </c>
      <c r="C7" s="67"/>
      <c r="D7" s="67" t="s">
        <v>68</v>
      </c>
      <c r="E7" s="68"/>
      <c r="F7" s="67" t="s">
        <v>67</v>
      </c>
      <c r="G7" s="67"/>
      <c r="H7" s="67" t="s">
        <v>68</v>
      </c>
      <c r="I7" s="68"/>
    </row>
    <row r="8" spans="1:9" ht="21" customHeight="1" x14ac:dyDescent="0.2">
      <c r="A8" s="69" t="s">
        <v>76</v>
      </c>
      <c r="B8" s="69"/>
      <c r="C8" s="69"/>
      <c r="D8" s="69"/>
      <c r="H8" s="62"/>
    </row>
    <row r="9" spans="1:9" ht="21" customHeight="1" x14ac:dyDescent="0.2">
      <c r="A9" s="71" t="s">
        <v>77</v>
      </c>
      <c r="B9" s="72">
        <v>73886309</v>
      </c>
      <c r="C9" s="71"/>
      <c r="D9" s="72">
        <v>58090112</v>
      </c>
      <c r="E9" s="73"/>
      <c r="F9" s="72">
        <v>70013515</v>
      </c>
      <c r="G9" s="74"/>
      <c r="H9" s="72">
        <v>58012561</v>
      </c>
      <c r="I9" s="73"/>
    </row>
    <row r="10" spans="1:9" ht="21" customHeight="1" x14ac:dyDescent="0.2">
      <c r="A10" s="75" t="s">
        <v>78</v>
      </c>
      <c r="B10" s="72">
        <v>519036028</v>
      </c>
      <c r="C10" s="75"/>
      <c r="D10" s="72">
        <v>472349351</v>
      </c>
      <c r="E10" s="73"/>
      <c r="F10" s="72">
        <v>374778755</v>
      </c>
      <c r="G10" s="74"/>
      <c r="H10" s="72">
        <v>442584108</v>
      </c>
      <c r="I10" s="73"/>
    </row>
    <row r="11" spans="1:9" ht="21" customHeight="1" x14ac:dyDescent="0.2">
      <c r="A11" s="76" t="s">
        <v>79</v>
      </c>
      <c r="B11" s="72"/>
      <c r="C11" s="75"/>
      <c r="D11" s="72"/>
      <c r="E11" s="73"/>
      <c r="F11" s="72"/>
      <c r="G11" s="74"/>
      <c r="I11" s="73"/>
    </row>
    <row r="12" spans="1:9" ht="21" customHeight="1" x14ac:dyDescent="0.2">
      <c r="A12" s="77" t="s">
        <v>80</v>
      </c>
      <c r="B12" s="72">
        <v>57936242</v>
      </c>
      <c r="C12" s="75"/>
      <c r="D12" s="72">
        <v>0</v>
      </c>
      <c r="E12" s="73"/>
      <c r="F12" s="72">
        <v>69359414</v>
      </c>
      <c r="G12" s="74"/>
      <c r="H12" s="72">
        <v>0</v>
      </c>
      <c r="I12" s="73"/>
    </row>
    <row r="13" spans="1:9" ht="21" customHeight="1" x14ac:dyDescent="0.2">
      <c r="A13" s="76" t="s">
        <v>81</v>
      </c>
      <c r="B13" s="72">
        <v>67560232</v>
      </c>
      <c r="C13" s="76"/>
      <c r="D13" s="72">
        <v>49807012</v>
      </c>
      <c r="E13" s="73"/>
      <c r="F13" s="72">
        <v>66143443</v>
      </c>
      <c r="G13" s="74"/>
      <c r="H13" s="72">
        <v>49687316</v>
      </c>
      <c r="I13" s="73"/>
    </row>
    <row r="14" spans="1:9" ht="21" customHeight="1" x14ac:dyDescent="0.2">
      <c r="A14" s="76" t="s">
        <v>82</v>
      </c>
      <c r="B14" s="72">
        <v>758482179</v>
      </c>
      <c r="C14" s="76"/>
      <c r="D14" s="72">
        <v>647696626</v>
      </c>
      <c r="E14" s="73"/>
      <c r="F14" s="72">
        <v>670444629</v>
      </c>
      <c r="G14" s="74"/>
      <c r="H14" s="72">
        <v>610535400</v>
      </c>
      <c r="I14" s="73"/>
    </row>
    <row r="15" spans="1:9" ht="21" customHeight="1" x14ac:dyDescent="0.2">
      <c r="A15" s="76" t="s">
        <v>83</v>
      </c>
      <c r="B15" s="72">
        <v>911321</v>
      </c>
      <c r="C15" s="76"/>
      <c r="D15" s="72">
        <v>1737450</v>
      </c>
      <c r="E15" s="73"/>
      <c r="F15" s="72">
        <v>144589329</v>
      </c>
      <c r="G15" s="74"/>
      <c r="H15" s="72">
        <v>38414900</v>
      </c>
      <c r="I15" s="73"/>
    </row>
    <row r="16" spans="1:9" ht="21" customHeight="1" x14ac:dyDescent="0.2">
      <c r="A16" s="76" t="s">
        <v>84</v>
      </c>
      <c r="B16" s="78"/>
      <c r="C16" s="76"/>
      <c r="D16" s="78"/>
      <c r="E16" s="73"/>
      <c r="F16" s="72"/>
      <c r="G16" s="74"/>
      <c r="I16" s="73"/>
    </row>
    <row r="17" spans="1:9" ht="21" customHeight="1" x14ac:dyDescent="0.2">
      <c r="A17" s="77" t="s">
        <v>85</v>
      </c>
      <c r="B17" s="79">
        <v>2189102088</v>
      </c>
      <c r="C17" s="77"/>
      <c r="D17" s="79">
        <v>1891046281</v>
      </c>
      <c r="E17" s="73"/>
      <c r="F17" s="80">
        <v>1896205127</v>
      </c>
      <c r="G17" s="74"/>
      <c r="H17" s="80">
        <v>1836721735</v>
      </c>
      <c r="I17" s="73"/>
    </row>
    <row r="18" spans="1:9" ht="21" customHeight="1" x14ac:dyDescent="0.2">
      <c r="A18" s="76" t="s">
        <v>86</v>
      </c>
      <c r="B18" s="79">
        <v>0</v>
      </c>
      <c r="C18" s="77"/>
      <c r="D18" s="79">
        <v>1626872</v>
      </c>
      <c r="E18" s="73"/>
      <c r="F18" s="80">
        <v>0</v>
      </c>
      <c r="G18" s="74"/>
      <c r="H18" s="80">
        <v>103722</v>
      </c>
      <c r="I18" s="73"/>
    </row>
    <row r="19" spans="1:9" ht="21" customHeight="1" x14ac:dyDescent="0.2">
      <c r="A19" s="76" t="s">
        <v>87</v>
      </c>
      <c r="B19" s="73">
        <v>9753914</v>
      </c>
      <c r="C19" s="76"/>
      <c r="D19" s="73">
        <v>9362849</v>
      </c>
      <c r="F19" s="70">
        <v>7754245</v>
      </c>
      <c r="H19" s="70">
        <v>8368141</v>
      </c>
    </row>
    <row r="20" spans="1:9" ht="21" customHeight="1" x14ac:dyDescent="0.2">
      <c r="A20" s="76" t="s">
        <v>88</v>
      </c>
      <c r="B20" s="73">
        <v>65049861</v>
      </c>
      <c r="C20" s="76"/>
      <c r="D20" s="73">
        <v>40753955</v>
      </c>
      <c r="E20" s="73"/>
      <c r="F20" s="70">
        <v>55460373</v>
      </c>
      <c r="G20" s="74"/>
      <c r="H20" s="70">
        <v>39504853</v>
      </c>
      <c r="I20" s="73"/>
    </row>
    <row r="21" spans="1:9" ht="21" customHeight="1" x14ac:dyDescent="0.2">
      <c r="A21" s="76" t="s">
        <v>89</v>
      </c>
      <c r="B21" s="73">
        <v>32307811</v>
      </c>
      <c r="C21" s="76"/>
      <c r="D21" s="73">
        <v>1760117</v>
      </c>
      <c r="E21" s="73"/>
      <c r="F21" s="70">
        <v>1451391</v>
      </c>
      <c r="G21" s="74"/>
      <c r="H21" s="70">
        <v>1673358</v>
      </c>
      <c r="I21" s="73"/>
    </row>
    <row r="22" spans="1:9" ht="21" customHeight="1" x14ac:dyDescent="0.2">
      <c r="A22" s="76" t="s">
        <v>90</v>
      </c>
      <c r="B22" s="73">
        <v>7939617</v>
      </c>
      <c r="C22" s="76"/>
      <c r="D22" s="73">
        <v>4542443</v>
      </c>
      <c r="E22" s="73"/>
      <c r="F22" s="70">
        <v>2082884</v>
      </c>
      <c r="G22" s="74"/>
      <c r="H22" s="70">
        <v>3360374</v>
      </c>
      <c r="I22" s="73"/>
    </row>
    <row r="23" spans="1:9" ht="21" customHeight="1" x14ac:dyDescent="0.2">
      <c r="A23" s="76" t="s">
        <v>91</v>
      </c>
      <c r="B23" s="73">
        <v>12833047</v>
      </c>
      <c r="C23" s="76"/>
      <c r="D23" s="73">
        <v>17506277</v>
      </c>
      <c r="E23" s="73"/>
      <c r="F23" s="70">
        <v>12699962</v>
      </c>
      <c r="G23" s="74"/>
      <c r="H23" s="70">
        <v>17419107</v>
      </c>
      <c r="I23" s="73"/>
    </row>
    <row r="24" spans="1:9" ht="21" customHeight="1" x14ac:dyDescent="0.2">
      <c r="A24" s="76" t="s">
        <v>92</v>
      </c>
      <c r="B24" s="73">
        <v>28161036</v>
      </c>
      <c r="C24" s="76"/>
      <c r="D24" s="73">
        <v>20463750</v>
      </c>
      <c r="E24" s="73"/>
      <c r="F24" s="70">
        <v>13977916</v>
      </c>
      <c r="G24" s="74"/>
      <c r="H24" s="70">
        <v>16975764</v>
      </c>
      <c r="I24" s="73"/>
    </row>
    <row r="25" spans="1:9" ht="21" customHeight="1" thickBot="1" x14ac:dyDescent="0.25">
      <c r="A25" s="81" t="s">
        <v>93</v>
      </c>
      <c r="B25" s="82">
        <f>B9+B10+B13+B14+B15+B12+B17+B19+B20+B21+B22+B24+B23</f>
        <v>3822959685</v>
      </c>
      <c r="C25" s="73"/>
      <c r="D25" s="82">
        <f>SUM(D9:D24)</f>
        <v>3216743095</v>
      </c>
      <c r="E25" s="73"/>
      <c r="F25" s="82">
        <f>F9+F10+F13+F14+F15+F12+F17+F19+F20+F21+F22+F24+F23</f>
        <v>3384960983</v>
      </c>
      <c r="G25" s="74"/>
      <c r="H25" s="82">
        <f>SUM(H9:H24)</f>
        <v>3123361339</v>
      </c>
      <c r="I25" s="73"/>
    </row>
    <row r="26" spans="1:9" ht="21" customHeight="1" thickTop="1" x14ac:dyDescent="0.2">
      <c r="A26" s="83"/>
      <c r="B26" s="72"/>
      <c r="D26" s="72"/>
      <c r="E26" s="73"/>
      <c r="F26" s="72"/>
      <c r="G26" s="74"/>
      <c r="I26" s="73"/>
    </row>
    <row r="27" spans="1:9" ht="21" customHeight="1" x14ac:dyDescent="0.2">
      <c r="B27" s="72"/>
      <c r="C27" s="72"/>
      <c r="D27" s="72"/>
      <c r="E27" s="72"/>
      <c r="F27" s="72"/>
      <c r="G27" s="72"/>
      <c r="I27" s="73"/>
    </row>
    <row r="28" spans="1:9" ht="21" customHeight="1" x14ac:dyDescent="0.2">
      <c r="B28" s="72"/>
      <c r="D28" s="72"/>
      <c r="E28" s="73"/>
      <c r="F28" s="72"/>
      <c r="G28" s="74"/>
      <c r="I28" s="73"/>
    </row>
    <row r="29" spans="1:9" ht="21" customHeight="1" x14ac:dyDescent="0.2">
      <c r="B29" s="72"/>
      <c r="D29" s="72"/>
      <c r="E29" s="73"/>
      <c r="F29" s="72"/>
      <c r="G29" s="74"/>
      <c r="I29" s="73"/>
    </row>
    <row r="30" spans="1:9" ht="21" customHeight="1" x14ac:dyDescent="0.2">
      <c r="B30" s="72"/>
      <c r="D30" s="72"/>
      <c r="E30" s="73"/>
      <c r="F30" s="72"/>
      <c r="G30" s="74"/>
      <c r="I30" s="73"/>
    </row>
    <row r="31" spans="1:9" ht="21" customHeight="1" x14ac:dyDescent="0.2">
      <c r="B31" s="72"/>
      <c r="D31" s="72"/>
      <c r="E31" s="73"/>
      <c r="F31" s="72"/>
      <c r="G31" s="74"/>
      <c r="I31" s="73"/>
    </row>
    <row r="32" spans="1:9" ht="21" customHeight="1" x14ac:dyDescent="0.2">
      <c r="B32" s="72"/>
      <c r="D32" s="72"/>
      <c r="E32" s="73"/>
      <c r="F32" s="72"/>
      <c r="G32" s="74"/>
      <c r="I32" s="73"/>
    </row>
    <row r="33" spans="1:9" ht="21" customHeight="1" x14ac:dyDescent="0.2">
      <c r="B33" s="72"/>
      <c r="D33" s="72"/>
      <c r="E33" s="73"/>
      <c r="F33" s="72"/>
      <c r="G33" s="74"/>
      <c r="I33" s="73"/>
    </row>
    <row r="34" spans="1:9" ht="21" customHeight="1" x14ac:dyDescent="0.2">
      <c r="B34" s="72"/>
      <c r="D34" s="72"/>
      <c r="E34" s="73"/>
      <c r="F34" s="72"/>
      <c r="G34" s="74"/>
      <c r="I34" s="73"/>
    </row>
    <row r="35" spans="1:9" ht="21" customHeight="1" x14ac:dyDescent="0.2">
      <c r="B35" s="72"/>
      <c r="D35" s="72"/>
      <c r="E35" s="73"/>
      <c r="F35" s="72"/>
      <c r="G35" s="74"/>
      <c r="I35" s="73"/>
    </row>
    <row r="36" spans="1:9" ht="21" customHeight="1" x14ac:dyDescent="0.2">
      <c r="B36" s="72"/>
      <c r="D36" s="72"/>
      <c r="E36" s="73"/>
      <c r="F36" s="72"/>
      <c r="G36" s="74"/>
      <c r="I36" s="73"/>
    </row>
    <row r="37" spans="1:9" ht="21" customHeight="1" x14ac:dyDescent="0.2">
      <c r="B37" s="72"/>
      <c r="D37" s="72"/>
      <c r="E37" s="73"/>
      <c r="F37" s="72"/>
      <c r="G37" s="74"/>
      <c r="I37" s="73"/>
    </row>
    <row r="38" spans="1:9" ht="21" customHeight="1" x14ac:dyDescent="0.2">
      <c r="B38" s="72"/>
      <c r="D38" s="72"/>
      <c r="E38" s="73"/>
      <c r="F38" s="72"/>
      <c r="G38" s="74"/>
      <c r="I38" s="73"/>
    </row>
    <row r="39" spans="1:9" ht="21" customHeight="1" x14ac:dyDescent="0.2">
      <c r="B39" s="72"/>
      <c r="D39" s="72"/>
      <c r="E39" s="73"/>
      <c r="F39" s="72"/>
      <c r="G39" s="74"/>
      <c r="I39" s="73"/>
    </row>
    <row r="40" spans="1:9" ht="21" customHeight="1" x14ac:dyDescent="0.2">
      <c r="B40" s="72"/>
      <c r="D40" s="72"/>
      <c r="E40" s="73"/>
      <c r="F40" s="72"/>
      <c r="G40" s="74"/>
      <c r="I40" s="73"/>
    </row>
    <row r="41" spans="1:9" ht="21" customHeight="1" x14ac:dyDescent="0.2">
      <c r="B41" s="72"/>
      <c r="D41" s="72"/>
      <c r="E41" s="73"/>
      <c r="F41" s="72"/>
      <c r="G41" s="74"/>
      <c r="I41" s="73"/>
    </row>
    <row r="42" spans="1:9" ht="21" customHeight="1" x14ac:dyDescent="0.2">
      <c r="B42" s="72"/>
      <c r="D42" s="72"/>
      <c r="E42" s="73"/>
      <c r="F42" s="72"/>
      <c r="G42" s="74"/>
      <c r="I42" s="73"/>
    </row>
    <row r="43" spans="1:9" ht="21" customHeight="1" x14ac:dyDescent="0.2">
      <c r="B43" s="72"/>
      <c r="D43" s="72"/>
      <c r="E43" s="73"/>
      <c r="F43" s="72"/>
      <c r="G43" s="74"/>
      <c r="I43" s="73"/>
    </row>
    <row r="44" spans="1:9" ht="21" customHeight="1" x14ac:dyDescent="0.2">
      <c r="B44" s="72"/>
      <c r="D44" s="72"/>
      <c r="E44" s="73"/>
      <c r="F44" s="72"/>
      <c r="G44" s="74"/>
      <c r="I44" s="73"/>
    </row>
    <row r="45" spans="1:9" ht="21" customHeight="1" x14ac:dyDescent="0.2">
      <c r="B45" s="72"/>
      <c r="D45" s="72"/>
      <c r="E45" s="73"/>
      <c r="F45" s="72"/>
      <c r="G45" s="74"/>
      <c r="I45" s="73"/>
    </row>
    <row r="46" spans="1:9" ht="21" customHeight="1" x14ac:dyDescent="0.2">
      <c r="B46" s="72"/>
      <c r="D46" s="72"/>
      <c r="E46" s="73"/>
      <c r="F46" s="72"/>
      <c r="G46" s="74"/>
      <c r="I46" s="73"/>
    </row>
    <row r="47" spans="1:9" ht="21" customHeight="1" x14ac:dyDescent="0.2">
      <c r="A47" s="69" t="s">
        <v>94</v>
      </c>
      <c r="B47" s="84"/>
      <c r="C47" s="69"/>
      <c r="D47" s="84"/>
      <c r="E47" s="73"/>
      <c r="F47" s="72"/>
      <c r="G47" s="74"/>
      <c r="I47" s="73"/>
    </row>
    <row r="48" spans="1:9" ht="21" customHeight="1" x14ac:dyDescent="0.2">
      <c r="A48" s="75" t="s">
        <v>95</v>
      </c>
      <c r="B48" s="85">
        <v>2810862624</v>
      </c>
      <c r="C48" s="75"/>
      <c r="D48" s="85">
        <v>2370792167</v>
      </c>
      <c r="E48" s="73"/>
      <c r="F48" s="72">
        <v>2485596798</v>
      </c>
      <c r="G48" s="74"/>
      <c r="H48" s="72">
        <v>2316034607</v>
      </c>
      <c r="I48" s="73"/>
    </row>
    <row r="49" spans="1:9" ht="21" customHeight="1" x14ac:dyDescent="0.2">
      <c r="A49" s="71" t="s">
        <v>96</v>
      </c>
      <c r="B49" s="85">
        <v>219149193</v>
      </c>
      <c r="C49" s="71"/>
      <c r="D49" s="85">
        <v>134346323</v>
      </c>
      <c r="E49" s="73"/>
      <c r="F49" s="72">
        <v>162499180</v>
      </c>
      <c r="G49" s="74"/>
      <c r="H49" s="72">
        <v>129277274</v>
      </c>
      <c r="I49" s="73"/>
    </row>
    <row r="50" spans="1:9" ht="21" customHeight="1" x14ac:dyDescent="0.2">
      <c r="A50" s="71" t="s">
        <v>97</v>
      </c>
      <c r="B50" s="85">
        <v>7257360</v>
      </c>
      <c r="C50" s="71"/>
      <c r="D50" s="85">
        <v>5523288</v>
      </c>
      <c r="E50" s="73"/>
      <c r="F50" s="72">
        <v>6702768</v>
      </c>
      <c r="G50" s="74"/>
      <c r="H50" s="72">
        <v>5488403</v>
      </c>
      <c r="I50" s="73"/>
    </row>
    <row r="51" spans="1:9" ht="21" customHeight="1" x14ac:dyDescent="0.2">
      <c r="A51" s="71" t="s">
        <v>98</v>
      </c>
      <c r="B51" s="85"/>
      <c r="C51" s="71"/>
      <c r="D51" s="85"/>
      <c r="E51" s="73"/>
      <c r="F51" s="72"/>
      <c r="G51" s="74"/>
      <c r="I51" s="73"/>
    </row>
    <row r="52" spans="1:9" ht="21" customHeight="1" x14ac:dyDescent="0.2">
      <c r="A52" s="77" t="s">
        <v>80</v>
      </c>
      <c r="B52" s="72">
        <v>19256663</v>
      </c>
      <c r="C52" s="71"/>
      <c r="D52" s="72">
        <v>0</v>
      </c>
      <c r="E52" s="73"/>
      <c r="F52" s="72">
        <v>19056520</v>
      </c>
      <c r="G52" s="74"/>
      <c r="H52" s="72">
        <v>0</v>
      </c>
      <c r="I52" s="73"/>
    </row>
    <row r="53" spans="1:9" ht="21" customHeight="1" x14ac:dyDescent="0.2">
      <c r="A53" s="71" t="s">
        <v>99</v>
      </c>
      <c r="B53" s="72">
        <v>57127821</v>
      </c>
      <c r="C53" s="71"/>
      <c r="D53" s="85">
        <v>37837421</v>
      </c>
      <c r="E53" s="73"/>
      <c r="F53" s="72">
        <v>56212287</v>
      </c>
      <c r="G53" s="74"/>
      <c r="H53" s="72">
        <v>37370815</v>
      </c>
      <c r="I53" s="73"/>
    </row>
    <row r="54" spans="1:9" ht="21" customHeight="1" x14ac:dyDescent="0.2">
      <c r="A54" s="71" t="s">
        <v>100</v>
      </c>
      <c r="B54" s="72">
        <v>136176779</v>
      </c>
      <c r="C54" s="71"/>
      <c r="D54" s="85">
        <v>144680567</v>
      </c>
      <c r="E54" s="73"/>
      <c r="F54" s="72">
        <v>133963539</v>
      </c>
      <c r="G54" s="74"/>
      <c r="H54" s="72">
        <v>144315507</v>
      </c>
      <c r="I54" s="73"/>
    </row>
    <row r="55" spans="1:9" ht="21" customHeight="1" x14ac:dyDescent="0.2">
      <c r="A55" s="71" t="s">
        <v>101</v>
      </c>
      <c r="B55" s="72">
        <v>0</v>
      </c>
      <c r="C55" s="71"/>
      <c r="D55" s="85">
        <v>1626872</v>
      </c>
      <c r="E55" s="73"/>
      <c r="F55" s="72">
        <v>0</v>
      </c>
      <c r="G55" s="74"/>
      <c r="H55" s="72">
        <v>103722</v>
      </c>
      <c r="I55" s="73"/>
    </row>
    <row r="56" spans="1:9" ht="21" customHeight="1" x14ac:dyDescent="0.2">
      <c r="A56" s="71" t="s">
        <v>102</v>
      </c>
      <c r="B56" s="72">
        <v>27305660</v>
      </c>
      <c r="C56" s="71"/>
      <c r="D56" s="85">
        <v>18701528</v>
      </c>
      <c r="E56" s="73"/>
      <c r="F56" s="72">
        <v>25065453</v>
      </c>
      <c r="G56" s="74"/>
      <c r="H56" s="72">
        <v>18428103</v>
      </c>
      <c r="I56" s="73"/>
    </row>
    <row r="57" spans="1:9" ht="21" customHeight="1" x14ac:dyDescent="0.2">
      <c r="A57" s="71" t="s">
        <v>103</v>
      </c>
      <c r="B57" s="72">
        <v>2447583</v>
      </c>
      <c r="C57" s="71"/>
      <c r="D57" s="72">
        <v>2364416</v>
      </c>
      <c r="E57" s="73"/>
      <c r="F57" s="72">
        <v>2588682</v>
      </c>
      <c r="G57" s="74"/>
      <c r="H57" s="72">
        <v>2158732</v>
      </c>
      <c r="I57" s="73"/>
    </row>
    <row r="58" spans="1:9" ht="21" customHeight="1" x14ac:dyDescent="0.2">
      <c r="A58" s="71" t="s">
        <v>104</v>
      </c>
      <c r="B58" s="72">
        <v>93128867</v>
      </c>
      <c r="C58" s="71"/>
      <c r="D58" s="85">
        <v>72754204</v>
      </c>
      <c r="E58" s="73"/>
      <c r="F58" s="72">
        <v>53792151</v>
      </c>
      <c r="G58" s="74"/>
      <c r="H58" s="72">
        <v>51721099</v>
      </c>
      <c r="I58" s="73"/>
    </row>
    <row r="59" spans="1:9" ht="21" customHeight="1" x14ac:dyDescent="0.2">
      <c r="A59" s="86" t="s">
        <v>105</v>
      </c>
      <c r="B59" s="87">
        <f>SUM(B48:B58)</f>
        <v>3372712550</v>
      </c>
      <c r="C59" s="86"/>
      <c r="D59" s="87">
        <f>SUM(D48:D58)</f>
        <v>2788626786</v>
      </c>
      <c r="E59" s="73"/>
      <c r="F59" s="87">
        <f>SUM(F48:F58)</f>
        <v>2945477378</v>
      </c>
      <c r="G59" s="74"/>
      <c r="H59" s="87">
        <f>SUM(H48:H58)</f>
        <v>2704898262</v>
      </c>
      <c r="I59" s="73"/>
    </row>
    <row r="60" spans="1:9" ht="21" customHeight="1" x14ac:dyDescent="0.2">
      <c r="A60" s="86"/>
      <c r="B60" s="88"/>
      <c r="C60" s="86"/>
      <c r="D60" s="88"/>
      <c r="E60" s="73"/>
      <c r="F60" s="72"/>
      <c r="G60" s="74"/>
      <c r="I60" s="73"/>
    </row>
    <row r="61" spans="1:9" ht="21" customHeight="1" x14ac:dyDescent="0.2">
      <c r="A61" s="71" t="s">
        <v>106</v>
      </c>
      <c r="B61" s="72"/>
      <c r="C61" s="72"/>
      <c r="D61" s="72"/>
      <c r="E61" s="72"/>
      <c r="F61" s="72"/>
      <c r="G61" s="72"/>
      <c r="I61" s="73"/>
    </row>
    <row r="62" spans="1:9" ht="21" customHeight="1" x14ac:dyDescent="0.2">
      <c r="A62" s="75" t="s">
        <v>107</v>
      </c>
      <c r="B62" s="89"/>
      <c r="C62" s="75"/>
      <c r="D62" s="89"/>
      <c r="E62" s="73"/>
      <c r="F62" s="72"/>
      <c r="G62" s="74"/>
      <c r="I62" s="73"/>
    </row>
    <row r="63" spans="1:9" ht="21" customHeight="1" x14ac:dyDescent="0.2">
      <c r="A63" s="86" t="s">
        <v>108</v>
      </c>
      <c r="B63" s="88"/>
      <c r="C63" s="86"/>
      <c r="D63" s="88"/>
      <c r="E63" s="73"/>
      <c r="F63" s="72"/>
      <c r="G63" s="74"/>
      <c r="I63" s="73"/>
    </row>
    <row r="64" spans="1:9" ht="21" customHeight="1" thickBot="1" x14ac:dyDescent="0.25">
      <c r="A64" s="90" t="s">
        <v>109</v>
      </c>
      <c r="B64" s="91">
        <v>16550</v>
      </c>
      <c r="C64" s="90"/>
      <c r="D64" s="91">
        <v>16550</v>
      </c>
      <c r="E64" s="73"/>
      <c r="F64" s="91">
        <v>16550</v>
      </c>
      <c r="G64" s="74"/>
      <c r="H64" s="91">
        <v>16550</v>
      </c>
      <c r="I64" s="73"/>
    </row>
    <row r="65" spans="1:9" ht="21" customHeight="1" thickTop="1" thickBot="1" x14ac:dyDescent="0.25">
      <c r="A65" s="90" t="s">
        <v>110</v>
      </c>
      <c r="B65" s="91">
        <v>39983450</v>
      </c>
      <c r="C65" s="90"/>
      <c r="D65" s="91">
        <v>39983450</v>
      </c>
      <c r="E65" s="73"/>
      <c r="F65" s="91">
        <v>39983450</v>
      </c>
      <c r="G65" s="74"/>
      <c r="H65" s="91">
        <v>39983450</v>
      </c>
      <c r="I65" s="73"/>
    </row>
    <row r="66" spans="1:9" ht="21" customHeight="1" thickTop="1" x14ac:dyDescent="0.2">
      <c r="A66" s="86" t="s">
        <v>111</v>
      </c>
      <c r="B66" s="88"/>
      <c r="C66" s="86"/>
      <c r="D66" s="88"/>
      <c r="E66" s="73"/>
      <c r="F66" s="72"/>
      <c r="G66" s="74"/>
      <c r="I66" s="73"/>
    </row>
    <row r="67" spans="1:9" ht="21" customHeight="1" x14ac:dyDescent="0.2">
      <c r="A67" s="90" t="s">
        <v>112</v>
      </c>
      <c r="B67" s="85">
        <v>19088429</v>
      </c>
      <c r="C67" s="90"/>
      <c r="D67" s="85">
        <v>19088429</v>
      </c>
      <c r="E67" s="73"/>
      <c r="F67" s="72">
        <v>19088429</v>
      </c>
      <c r="G67" s="74"/>
      <c r="H67" s="72">
        <v>19088429</v>
      </c>
      <c r="I67" s="73"/>
    </row>
    <row r="68" spans="1:9" ht="21" customHeight="1" x14ac:dyDescent="0.2">
      <c r="A68" s="71" t="s">
        <v>113</v>
      </c>
      <c r="B68" s="85">
        <v>56346232</v>
      </c>
      <c r="C68" s="71"/>
      <c r="D68" s="85">
        <v>56346232</v>
      </c>
      <c r="E68" s="73"/>
      <c r="F68" s="72">
        <v>56346232</v>
      </c>
      <c r="G68" s="74"/>
      <c r="H68" s="72">
        <v>56346232</v>
      </c>
      <c r="I68" s="73"/>
    </row>
    <row r="69" spans="1:9" ht="21" customHeight="1" x14ac:dyDescent="0.2">
      <c r="A69" s="71" t="s">
        <v>114</v>
      </c>
      <c r="B69" s="85">
        <v>47256838</v>
      </c>
      <c r="C69" s="71"/>
      <c r="D69" s="85">
        <v>34471457</v>
      </c>
      <c r="E69" s="73"/>
      <c r="F69" s="72">
        <v>52849874</v>
      </c>
      <c r="G69" s="74"/>
      <c r="H69" s="72">
        <v>40383596</v>
      </c>
      <c r="I69" s="73"/>
    </row>
    <row r="70" spans="1:9" ht="21" customHeight="1" x14ac:dyDescent="0.2">
      <c r="A70" s="71" t="s">
        <v>115</v>
      </c>
      <c r="B70" s="72"/>
      <c r="C70" s="71"/>
      <c r="D70" s="72"/>
      <c r="E70" s="73"/>
      <c r="F70" s="72"/>
      <c r="G70" s="92"/>
      <c r="I70" s="73"/>
    </row>
    <row r="71" spans="1:9" ht="21" customHeight="1" x14ac:dyDescent="0.2">
      <c r="A71" s="86" t="s">
        <v>116</v>
      </c>
      <c r="B71" s="88"/>
      <c r="C71" s="86"/>
      <c r="D71" s="88"/>
      <c r="E71" s="73"/>
      <c r="F71" s="72"/>
      <c r="I71" s="73"/>
    </row>
    <row r="72" spans="1:9" ht="21" customHeight="1" x14ac:dyDescent="0.2">
      <c r="A72" s="90" t="s">
        <v>117</v>
      </c>
      <c r="B72" s="72">
        <v>25000000</v>
      </c>
      <c r="C72" s="93"/>
      <c r="D72" s="72">
        <v>24000000</v>
      </c>
      <c r="E72" s="73"/>
      <c r="F72" s="72">
        <v>25000000</v>
      </c>
      <c r="G72" s="74"/>
      <c r="H72" s="72">
        <v>24000000</v>
      </c>
      <c r="I72" s="73"/>
    </row>
    <row r="73" spans="1:9" ht="21" customHeight="1" x14ac:dyDescent="0.2">
      <c r="A73" s="90" t="s">
        <v>6</v>
      </c>
      <c r="B73" s="72">
        <v>111500000</v>
      </c>
      <c r="C73" s="93"/>
      <c r="D73" s="72">
        <v>106500000</v>
      </c>
      <c r="E73" s="73"/>
      <c r="F73" s="72">
        <v>111500000</v>
      </c>
      <c r="G73" s="74"/>
      <c r="H73" s="72">
        <v>106500000</v>
      </c>
      <c r="I73" s="73"/>
    </row>
    <row r="74" spans="1:9" ht="21" customHeight="1" x14ac:dyDescent="0.2">
      <c r="A74" s="86" t="s">
        <v>118</v>
      </c>
      <c r="B74" s="94">
        <v>189822190</v>
      </c>
      <c r="C74" s="86"/>
      <c r="D74" s="95">
        <v>187345092</v>
      </c>
      <c r="E74" s="73"/>
      <c r="F74" s="96">
        <v>174699070</v>
      </c>
      <c r="G74" s="74"/>
      <c r="H74" s="96">
        <v>172144820</v>
      </c>
      <c r="I74" s="73"/>
    </row>
    <row r="75" spans="1:9" ht="21" customHeight="1" x14ac:dyDescent="0.2">
      <c r="A75" s="86" t="s">
        <v>119</v>
      </c>
      <c r="B75" s="72">
        <f>SUM(B67:B74)</f>
        <v>449013689</v>
      </c>
      <c r="C75" s="86"/>
      <c r="D75" s="72">
        <f>SUM(D67:D74)</f>
        <v>427751210</v>
      </c>
      <c r="E75" s="97"/>
      <c r="F75" s="72">
        <f>SUM(F67:F74)</f>
        <v>439483605</v>
      </c>
      <c r="G75" s="74"/>
      <c r="H75" s="72">
        <f>SUM(H67:H74)</f>
        <v>418463077</v>
      </c>
      <c r="I75" s="73"/>
    </row>
    <row r="76" spans="1:9" ht="21" customHeight="1" x14ac:dyDescent="0.2">
      <c r="A76" s="71" t="s">
        <v>120</v>
      </c>
      <c r="B76" s="96">
        <v>1233446</v>
      </c>
      <c r="C76" s="98"/>
      <c r="D76" s="95">
        <v>365099</v>
      </c>
      <c r="E76" s="73"/>
      <c r="F76" s="96">
        <v>0</v>
      </c>
      <c r="G76" s="74"/>
      <c r="H76" s="96">
        <v>0</v>
      </c>
      <c r="I76" s="99"/>
    </row>
    <row r="77" spans="1:9" ht="21" customHeight="1" x14ac:dyDescent="0.2">
      <c r="A77" s="86" t="s">
        <v>121</v>
      </c>
      <c r="B77" s="100">
        <f>SUM(B75:B76)</f>
        <v>450247135</v>
      </c>
      <c r="C77" s="86"/>
      <c r="D77" s="100">
        <f>SUM(D75:D76)</f>
        <v>428116309</v>
      </c>
      <c r="E77" s="73"/>
      <c r="F77" s="87">
        <f>SUM(F75:F76)</f>
        <v>439483605</v>
      </c>
      <c r="G77" s="74"/>
      <c r="H77" s="87">
        <f>SUM(H75:H76)</f>
        <v>418463077</v>
      </c>
      <c r="I77" s="73"/>
    </row>
    <row r="78" spans="1:9" ht="21" customHeight="1" thickBot="1" x14ac:dyDescent="0.25">
      <c r="A78" s="101" t="s">
        <v>122</v>
      </c>
      <c r="B78" s="102">
        <f>+B59+B77</f>
        <v>3822959685</v>
      </c>
      <c r="C78" s="101"/>
      <c r="D78" s="102">
        <f>+D59+D77</f>
        <v>3216743095</v>
      </c>
      <c r="E78" s="73"/>
      <c r="F78" s="91">
        <f>+F59+F77</f>
        <v>3384960983</v>
      </c>
      <c r="G78" s="74"/>
      <c r="H78" s="91">
        <f>+H59+H77</f>
        <v>3123361339</v>
      </c>
      <c r="I78" s="73"/>
    </row>
    <row r="79" spans="1:9" ht="21" customHeight="1" thickTop="1" x14ac:dyDescent="0.2">
      <c r="B79" s="80"/>
      <c r="C79" s="80"/>
      <c r="D79" s="80"/>
      <c r="E79" s="80"/>
      <c r="F79" s="80"/>
      <c r="G79" s="80"/>
      <c r="H79" s="80"/>
    </row>
    <row r="80" spans="1:9" ht="21" customHeight="1" x14ac:dyDescent="0.2">
      <c r="A80" s="103"/>
      <c r="B80" s="80"/>
      <c r="C80" s="80"/>
      <c r="D80" s="80"/>
      <c r="E80" s="80"/>
      <c r="F80" s="80"/>
      <c r="G80" s="80"/>
      <c r="H80" s="80"/>
    </row>
    <row r="81" spans="2:8" ht="21" customHeight="1" x14ac:dyDescent="0.2">
      <c r="B81" s="80"/>
      <c r="D81" s="80"/>
      <c r="F81" s="80"/>
      <c r="H81" s="80"/>
    </row>
  </sheetData>
  <sheetProtection password="CC7F" sheet="1"/>
  <mergeCells count="2">
    <mergeCell ref="B6:E6"/>
    <mergeCell ref="F6:I6"/>
  </mergeCells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zoomScale="70" zoomScaleNormal="7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K36" sqref="K36"/>
    </sheetView>
  </sheetViews>
  <sheetFormatPr defaultRowHeight="15" x14ac:dyDescent="0.2"/>
  <cols>
    <col min="1" max="1" width="0.42578125" style="1" customWidth="1"/>
    <col min="2" max="5" width="1.7109375" style="1" customWidth="1"/>
    <col min="6" max="6" width="61" style="1" customWidth="1"/>
    <col min="7" max="7" width="14" style="6" customWidth="1"/>
    <col min="8" max="8" width="2.140625" style="1" customWidth="1"/>
    <col min="9" max="9" width="14" style="6" customWidth="1"/>
    <col min="10" max="10" width="2.140625" style="1" customWidth="1"/>
    <col min="11" max="11" width="15.42578125" style="1" customWidth="1"/>
    <col min="12" max="12" width="1.85546875" style="1" customWidth="1"/>
    <col min="13" max="13" width="14" style="14" customWidth="1"/>
    <col min="14" max="14" width="1.85546875" style="1" customWidth="1"/>
    <col min="15" max="15" width="16.85546875" style="14" customWidth="1"/>
    <col min="16" max="16" width="1.85546875" style="1" customWidth="1"/>
    <col min="17" max="17" width="15.5703125" style="1" customWidth="1"/>
    <col min="18" max="18" width="14.28515625" style="21" bestFit="1" customWidth="1"/>
    <col min="19" max="19" width="9.140625" style="22"/>
    <col min="20" max="16384" width="9.140625" style="1"/>
  </cols>
  <sheetData>
    <row r="1" spans="1:20" ht="21" customHeight="1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8"/>
      <c r="S1" s="19"/>
      <c r="T1" s="11"/>
    </row>
    <row r="2" spans="1:20" ht="21" customHeight="1" x14ac:dyDescent="0.2">
      <c r="A2" s="105" t="s">
        <v>13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8"/>
      <c r="S2" s="19"/>
      <c r="T2" s="11"/>
    </row>
    <row r="3" spans="1:20" ht="21" customHeight="1" x14ac:dyDescent="0.2">
      <c r="A3" s="106" t="s">
        <v>60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8"/>
      <c r="S3" s="19"/>
      <c r="T3" s="11"/>
    </row>
    <row r="4" spans="1:20" ht="21" customHeight="1" x14ac:dyDescent="0.2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8"/>
      <c r="S4" s="19"/>
      <c r="T4" s="11"/>
    </row>
    <row r="5" spans="1:20" ht="21" customHeight="1" x14ac:dyDescent="0.2">
      <c r="G5" s="2"/>
      <c r="I5" s="2"/>
      <c r="M5" s="12"/>
      <c r="N5" s="3"/>
      <c r="O5" s="12"/>
      <c r="P5" s="3"/>
      <c r="Q5" s="20" t="s">
        <v>2</v>
      </c>
    </row>
    <row r="6" spans="1:20" ht="21" customHeight="1" x14ac:dyDescent="0.2">
      <c r="G6" s="108" t="s">
        <v>10</v>
      </c>
      <c r="H6" s="108"/>
      <c r="I6" s="108"/>
      <c r="J6" s="108"/>
      <c r="K6" s="108"/>
      <c r="L6" s="5"/>
      <c r="M6" s="108" t="s">
        <v>11</v>
      </c>
      <c r="N6" s="108"/>
      <c r="O6" s="108"/>
      <c r="P6" s="108"/>
      <c r="Q6" s="108"/>
    </row>
    <row r="7" spans="1:20" ht="21" customHeight="1" x14ac:dyDescent="0.25">
      <c r="G7" s="52" t="s">
        <v>67</v>
      </c>
      <c r="H7" s="10"/>
      <c r="I7" s="52" t="s">
        <v>61</v>
      </c>
      <c r="J7" s="10"/>
      <c r="K7" s="52" t="s">
        <v>68</v>
      </c>
      <c r="M7" s="52" t="s">
        <v>67</v>
      </c>
      <c r="N7" s="10"/>
      <c r="O7" s="52" t="s">
        <v>61</v>
      </c>
      <c r="P7" s="10"/>
      <c r="Q7" s="52" t="s">
        <v>68</v>
      </c>
    </row>
    <row r="8" spans="1:20" ht="13.5" customHeight="1" x14ac:dyDescent="0.25">
      <c r="G8" s="9"/>
      <c r="H8" s="10"/>
      <c r="I8" s="9"/>
      <c r="J8" s="10"/>
      <c r="K8" s="9"/>
      <c r="M8" s="13"/>
      <c r="N8" s="10"/>
      <c r="O8" s="13"/>
      <c r="P8" s="10"/>
      <c r="Q8" s="13"/>
    </row>
    <row r="9" spans="1:20" ht="12.75" customHeight="1" x14ac:dyDescent="0.2">
      <c r="K9" s="6"/>
      <c r="Q9" s="14"/>
    </row>
    <row r="10" spans="1:20" ht="7.5" customHeight="1" x14ac:dyDescent="0.2">
      <c r="K10" s="6"/>
      <c r="Q10" s="14"/>
    </row>
    <row r="11" spans="1:20" ht="19.5" customHeight="1" x14ac:dyDescent="0.2">
      <c r="A11" s="1" t="s">
        <v>17</v>
      </c>
      <c r="G11" s="24">
        <v>27452250</v>
      </c>
      <c r="I11" s="24">
        <v>29246224</v>
      </c>
      <c r="K11" s="24">
        <v>27714685</v>
      </c>
      <c r="M11" s="25">
        <v>20884379</v>
      </c>
      <c r="O11" s="25">
        <v>22612100</v>
      </c>
      <c r="Q11" s="25">
        <v>26674779</v>
      </c>
    </row>
    <row r="12" spans="1:20" ht="19.5" customHeight="1" x14ac:dyDescent="0.2">
      <c r="A12" s="1" t="s">
        <v>18</v>
      </c>
      <c r="G12" s="24">
        <v>8188125</v>
      </c>
      <c r="I12" s="24">
        <v>9394031</v>
      </c>
      <c r="K12" s="24">
        <v>10521522</v>
      </c>
      <c r="L12" s="7"/>
      <c r="M12" s="25">
        <v>5612310</v>
      </c>
      <c r="O12" s="25">
        <v>6339827</v>
      </c>
      <c r="Q12" s="25">
        <v>10158095</v>
      </c>
    </row>
    <row r="13" spans="1:20" ht="19.5" customHeight="1" x14ac:dyDescent="0.2">
      <c r="C13" s="1" t="s">
        <v>19</v>
      </c>
      <c r="G13" s="26">
        <f>G11-G12</f>
        <v>19264125</v>
      </c>
      <c r="I13" s="26">
        <f>I11-I12</f>
        <v>19852193</v>
      </c>
      <c r="K13" s="26">
        <f>K11-K12</f>
        <v>17193163</v>
      </c>
      <c r="M13" s="27">
        <f>M11-M12</f>
        <v>15272069</v>
      </c>
      <c r="O13" s="27">
        <f>O11-O12</f>
        <v>16272273</v>
      </c>
      <c r="Q13" s="27">
        <f>Q11-Q12</f>
        <v>16516684</v>
      </c>
    </row>
    <row r="14" spans="1:20" ht="19.5" customHeight="1" x14ac:dyDescent="0.2">
      <c r="A14" s="1" t="s">
        <v>20</v>
      </c>
      <c r="G14" s="24">
        <v>9119953</v>
      </c>
      <c r="I14" s="24">
        <v>8530707</v>
      </c>
      <c r="K14" s="24">
        <v>11075688</v>
      </c>
      <c r="M14" s="25">
        <v>7043921</v>
      </c>
      <c r="O14" s="25">
        <v>6532267</v>
      </c>
      <c r="Q14" s="25">
        <v>9327465</v>
      </c>
    </row>
    <row r="15" spans="1:20" ht="19.5" customHeight="1" x14ac:dyDescent="0.2">
      <c r="A15" s="1" t="s">
        <v>21</v>
      </c>
      <c r="G15" s="24">
        <v>2763795</v>
      </c>
      <c r="I15" s="24">
        <v>2150613</v>
      </c>
      <c r="K15" s="24">
        <v>2890282</v>
      </c>
      <c r="M15" s="25">
        <v>2341077</v>
      </c>
      <c r="O15" s="25">
        <v>2051437</v>
      </c>
      <c r="Q15" s="25">
        <v>2847676</v>
      </c>
    </row>
    <row r="16" spans="1:20" ht="19.5" customHeight="1" x14ac:dyDescent="0.2">
      <c r="C16" s="1" t="s">
        <v>22</v>
      </c>
      <c r="G16" s="26">
        <f>G14-G15</f>
        <v>6356158</v>
      </c>
      <c r="I16" s="26">
        <f>I14-I15</f>
        <v>6380094</v>
      </c>
      <c r="K16" s="26">
        <f>K14-K15</f>
        <v>8185406</v>
      </c>
      <c r="M16" s="27">
        <f>M14-M15</f>
        <v>4702844</v>
      </c>
      <c r="O16" s="27">
        <f>O14-O15</f>
        <v>4480830</v>
      </c>
      <c r="Q16" s="27">
        <f>Q14-Q15</f>
        <v>6479789</v>
      </c>
    </row>
    <row r="17" spans="1:20" ht="19.5" customHeight="1" x14ac:dyDescent="0.2">
      <c r="A17" s="1" t="s">
        <v>52</v>
      </c>
      <c r="G17" s="28"/>
      <c r="I17" s="28"/>
      <c r="K17" s="28"/>
      <c r="M17" s="29"/>
      <c r="O17" s="29"/>
      <c r="Q17" s="29"/>
    </row>
    <row r="18" spans="1:20" ht="19.5" customHeight="1" x14ac:dyDescent="0.2">
      <c r="C18" s="1" t="s">
        <v>53</v>
      </c>
      <c r="G18" s="28">
        <v>3702590</v>
      </c>
      <c r="I18" s="28">
        <v>1983153</v>
      </c>
      <c r="K18" s="28">
        <v>0</v>
      </c>
      <c r="M18" s="29">
        <v>2530103</v>
      </c>
      <c r="O18" s="29">
        <v>1556893</v>
      </c>
      <c r="Q18" s="29">
        <v>0</v>
      </c>
    </row>
    <row r="19" spans="1:20" s="21" customFormat="1" ht="19.5" customHeight="1" x14ac:dyDescent="0.2">
      <c r="A19" s="1" t="s">
        <v>43</v>
      </c>
      <c r="C19" s="1"/>
      <c r="D19" s="1"/>
      <c r="E19" s="1"/>
      <c r="F19" s="1"/>
      <c r="G19" s="28">
        <v>0</v>
      </c>
      <c r="H19" s="1"/>
      <c r="I19" s="28">
        <v>0</v>
      </c>
      <c r="J19" s="1"/>
      <c r="K19" s="28">
        <v>2172316</v>
      </c>
      <c r="L19" s="1"/>
      <c r="M19" s="29">
        <v>0</v>
      </c>
      <c r="N19" s="1"/>
      <c r="O19" s="29">
        <v>0</v>
      </c>
      <c r="P19" s="1"/>
      <c r="Q19" s="29">
        <v>2033755</v>
      </c>
      <c r="S19" s="22"/>
      <c r="T19" s="1"/>
    </row>
    <row r="20" spans="1:20" s="21" customFormat="1" ht="19.5" customHeight="1" x14ac:dyDescent="0.2">
      <c r="A20" s="1" t="s">
        <v>54</v>
      </c>
      <c r="C20" s="1"/>
      <c r="D20" s="1"/>
      <c r="E20" s="1"/>
      <c r="F20" s="1"/>
      <c r="G20" s="24">
        <v>479931</v>
      </c>
      <c r="H20" s="1"/>
      <c r="I20" s="24">
        <v>564806</v>
      </c>
      <c r="J20" s="1"/>
      <c r="K20" s="24">
        <v>14987745</v>
      </c>
      <c r="L20" s="1"/>
      <c r="M20" s="25">
        <v>248648</v>
      </c>
      <c r="N20" s="1"/>
      <c r="O20" s="25">
        <v>461441</v>
      </c>
      <c r="P20" s="1"/>
      <c r="Q20" s="25">
        <v>14911825</v>
      </c>
      <c r="S20" s="22"/>
      <c r="T20" s="1"/>
    </row>
    <row r="21" spans="1:20" s="21" customFormat="1" ht="19.5" customHeight="1" x14ac:dyDescent="0.2">
      <c r="A21" s="1" t="s">
        <v>59</v>
      </c>
      <c r="C21" s="1"/>
      <c r="D21" s="1"/>
      <c r="E21" s="1"/>
      <c r="F21" s="1"/>
      <c r="G21" s="37">
        <v>7343</v>
      </c>
      <c r="H21" s="1"/>
      <c r="I21" s="37">
        <v>-70087</v>
      </c>
      <c r="J21" s="1"/>
      <c r="K21" s="37">
        <v>4826</v>
      </c>
      <c r="L21" s="1"/>
      <c r="M21" s="25">
        <v>0</v>
      </c>
      <c r="N21" s="1"/>
      <c r="O21" s="25">
        <v>0</v>
      </c>
      <c r="P21" s="1"/>
      <c r="Q21" s="25">
        <v>0</v>
      </c>
      <c r="S21" s="22"/>
      <c r="T21" s="1"/>
    </row>
    <row r="22" spans="1:20" s="21" customFormat="1" ht="19.5" customHeight="1" x14ac:dyDescent="0.2">
      <c r="A22" s="1" t="s">
        <v>55</v>
      </c>
      <c r="C22" s="8"/>
      <c r="D22" s="8"/>
      <c r="E22" s="8"/>
      <c r="F22" s="8"/>
      <c r="G22" s="24">
        <v>553293</v>
      </c>
      <c r="H22" s="1"/>
      <c r="I22" s="24">
        <v>77797</v>
      </c>
      <c r="J22" s="1"/>
      <c r="K22" s="24">
        <v>434875</v>
      </c>
      <c r="L22" s="1"/>
      <c r="M22" s="25">
        <v>544916</v>
      </c>
      <c r="N22" s="1"/>
      <c r="O22" s="25">
        <v>91227</v>
      </c>
      <c r="P22" s="1"/>
      <c r="Q22" s="25">
        <v>320747</v>
      </c>
      <c r="S22" s="22"/>
      <c r="T22" s="1"/>
    </row>
    <row r="23" spans="1:20" s="21" customFormat="1" ht="19.5" customHeight="1" x14ac:dyDescent="0.2">
      <c r="A23" s="1" t="s">
        <v>23</v>
      </c>
      <c r="C23" s="8"/>
      <c r="D23" s="8"/>
      <c r="E23" s="8"/>
      <c r="F23" s="8"/>
      <c r="G23" s="24">
        <v>214928</v>
      </c>
      <c r="H23" s="1"/>
      <c r="I23" s="24">
        <v>456474</v>
      </c>
      <c r="J23" s="1"/>
      <c r="K23" s="24">
        <v>615731</v>
      </c>
      <c r="L23" s="1"/>
      <c r="M23" s="25">
        <v>259847</v>
      </c>
      <c r="N23" s="1"/>
      <c r="O23" s="25">
        <v>958189</v>
      </c>
      <c r="P23" s="1"/>
      <c r="Q23" s="25">
        <v>579332</v>
      </c>
      <c r="S23" s="22"/>
      <c r="T23" s="1"/>
    </row>
    <row r="24" spans="1:20" s="21" customFormat="1" ht="19.5" customHeight="1" x14ac:dyDescent="0.2">
      <c r="A24" s="1" t="s">
        <v>24</v>
      </c>
      <c r="B24" s="1"/>
      <c r="C24" s="1"/>
      <c r="D24" s="1"/>
      <c r="E24" s="1"/>
      <c r="F24" s="1"/>
      <c r="G24" s="30">
        <v>49615</v>
      </c>
      <c r="H24" s="1"/>
      <c r="I24" s="30">
        <v>176357</v>
      </c>
      <c r="J24" s="1"/>
      <c r="K24" s="30">
        <v>129280</v>
      </c>
      <c r="L24" s="1"/>
      <c r="M24" s="31">
        <v>31912</v>
      </c>
      <c r="N24" s="1"/>
      <c r="O24" s="31">
        <v>107358</v>
      </c>
      <c r="P24" s="1"/>
      <c r="Q24" s="31">
        <v>72626</v>
      </c>
      <c r="S24" s="22"/>
      <c r="T24" s="1"/>
    </row>
    <row r="25" spans="1:20" s="21" customFormat="1" ht="19.5" customHeight="1" x14ac:dyDescent="0.2">
      <c r="A25" s="1"/>
      <c r="B25" s="1"/>
      <c r="C25" s="1" t="s">
        <v>56</v>
      </c>
      <c r="D25" s="1"/>
      <c r="E25" s="1"/>
      <c r="F25" s="1"/>
      <c r="G25" s="26">
        <f>G13+G16+SUM(G18:G24)</f>
        <v>30627983</v>
      </c>
      <c r="H25" s="1"/>
      <c r="I25" s="26">
        <f>I13+I16+SUM(I18:I24)</f>
        <v>29420787</v>
      </c>
      <c r="J25" s="1"/>
      <c r="K25" s="26">
        <f>K13+K16+SUM(K18:K24)</f>
        <v>43723342</v>
      </c>
      <c r="L25" s="1"/>
      <c r="M25" s="27">
        <f>M13+M16+SUM(M18:M24)</f>
        <v>23590339</v>
      </c>
      <c r="N25" s="1"/>
      <c r="O25" s="27">
        <f>O13+O16+SUM(O18:O24)</f>
        <v>23928211</v>
      </c>
      <c r="P25" s="1"/>
      <c r="Q25" s="26">
        <f>Q13+Q16+SUM(Q18:Q24)</f>
        <v>40914758</v>
      </c>
      <c r="S25" s="22"/>
      <c r="T25" s="1"/>
    </row>
    <row r="26" spans="1:20" s="21" customFormat="1" ht="19.5" customHeight="1" x14ac:dyDescent="0.2">
      <c r="A26" s="1" t="s">
        <v>25</v>
      </c>
      <c r="C26" s="1"/>
      <c r="D26" s="1"/>
      <c r="E26" s="1"/>
      <c r="F26" s="1"/>
      <c r="G26" s="24"/>
      <c r="H26" s="1"/>
      <c r="I26" s="24"/>
      <c r="J26" s="1"/>
      <c r="K26" s="24"/>
      <c r="L26" s="1"/>
      <c r="M26" s="25"/>
      <c r="N26" s="1"/>
      <c r="O26" s="25"/>
      <c r="P26" s="1"/>
      <c r="Q26" s="25"/>
      <c r="S26" s="22"/>
      <c r="T26" s="1"/>
    </row>
    <row r="27" spans="1:20" s="21" customFormat="1" ht="19.5" customHeight="1" x14ac:dyDescent="0.2">
      <c r="A27" s="1"/>
      <c r="B27" s="1"/>
      <c r="C27" s="1" t="s">
        <v>7</v>
      </c>
      <c r="D27" s="1"/>
      <c r="E27" s="1"/>
      <c r="F27" s="1"/>
      <c r="G27" s="25">
        <v>8247982</v>
      </c>
      <c r="H27" s="1"/>
      <c r="I27" s="25">
        <v>8355775</v>
      </c>
      <c r="J27" s="1"/>
      <c r="K27" s="25">
        <v>6817354</v>
      </c>
      <c r="L27" s="1"/>
      <c r="M27" s="25">
        <v>6141689</v>
      </c>
      <c r="N27" s="1"/>
      <c r="O27" s="25">
        <v>6290783</v>
      </c>
      <c r="P27" s="1"/>
      <c r="Q27" s="25">
        <v>6066454</v>
      </c>
      <c r="S27" s="22"/>
      <c r="T27" s="1"/>
    </row>
    <row r="28" spans="1:20" s="21" customFormat="1" ht="19.5" customHeight="1" x14ac:dyDescent="0.2">
      <c r="A28" s="1"/>
      <c r="B28" s="1"/>
      <c r="C28" s="1" t="s">
        <v>3</v>
      </c>
      <c r="D28" s="1"/>
      <c r="E28" s="1"/>
      <c r="F28" s="1"/>
      <c r="G28" s="24">
        <v>45465</v>
      </c>
      <c r="H28" s="1"/>
      <c r="I28" s="24">
        <v>42535</v>
      </c>
      <c r="J28" s="1"/>
      <c r="K28" s="24">
        <v>55946</v>
      </c>
      <c r="L28" s="1"/>
      <c r="M28" s="25">
        <v>51020</v>
      </c>
      <c r="N28" s="1"/>
      <c r="O28" s="25">
        <v>16350</v>
      </c>
      <c r="P28" s="1"/>
      <c r="Q28" s="25">
        <v>48510</v>
      </c>
      <c r="S28" s="22"/>
      <c r="T28" s="1"/>
    </row>
    <row r="29" spans="1:20" s="21" customFormat="1" ht="19.5" customHeight="1" x14ac:dyDescent="0.2">
      <c r="A29" s="1"/>
      <c r="B29" s="1"/>
      <c r="C29" s="1" t="s">
        <v>4</v>
      </c>
      <c r="D29" s="1"/>
      <c r="E29" s="1"/>
      <c r="F29" s="1"/>
      <c r="G29" s="24">
        <v>4422144</v>
      </c>
      <c r="H29" s="1"/>
      <c r="I29" s="24">
        <v>3618692</v>
      </c>
      <c r="J29" s="1"/>
      <c r="K29" s="24">
        <v>3462686</v>
      </c>
      <c r="L29" s="1"/>
      <c r="M29" s="25">
        <v>3662478</v>
      </c>
      <c r="N29" s="1"/>
      <c r="O29" s="25">
        <v>2863542</v>
      </c>
      <c r="P29" s="1"/>
      <c r="Q29" s="25">
        <v>3284478</v>
      </c>
      <c r="S29" s="22"/>
      <c r="T29" s="1"/>
    </row>
    <row r="30" spans="1:20" s="21" customFormat="1" ht="19.5" customHeight="1" x14ac:dyDescent="0.2">
      <c r="A30" s="1"/>
      <c r="B30" s="1"/>
      <c r="C30" s="1" t="s">
        <v>5</v>
      </c>
      <c r="D30" s="1"/>
      <c r="E30" s="1"/>
      <c r="F30" s="1"/>
      <c r="G30" s="24">
        <v>698693</v>
      </c>
      <c r="H30" s="1"/>
      <c r="I30" s="24">
        <v>686734</v>
      </c>
      <c r="J30" s="1"/>
      <c r="K30" s="24">
        <v>855450</v>
      </c>
      <c r="L30" s="1"/>
      <c r="M30" s="25">
        <v>684118</v>
      </c>
      <c r="N30" s="1"/>
      <c r="O30" s="25">
        <v>679885</v>
      </c>
      <c r="P30" s="1"/>
      <c r="Q30" s="25">
        <v>841486</v>
      </c>
      <c r="S30" s="22"/>
      <c r="T30" s="1"/>
    </row>
    <row r="31" spans="1:20" s="21" customFormat="1" ht="19.5" customHeight="1" x14ac:dyDescent="0.2">
      <c r="A31" s="1"/>
      <c r="B31" s="1"/>
      <c r="C31" s="1" t="s">
        <v>6</v>
      </c>
      <c r="D31" s="1"/>
      <c r="E31" s="1"/>
      <c r="F31" s="1"/>
      <c r="G31" s="30">
        <v>6729804</v>
      </c>
      <c r="H31" s="1"/>
      <c r="I31" s="30">
        <v>6722785</v>
      </c>
      <c r="J31" s="1"/>
      <c r="K31" s="30">
        <v>4796169</v>
      </c>
      <c r="L31" s="1"/>
      <c r="M31" s="31">
        <v>4779407</v>
      </c>
      <c r="N31" s="1"/>
      <c r="O31" s="31">
        <v>6108510</v>
      </c>
      <c r="P31" s="1"/>
      <c r="Q31" s="31">
        <v>4099161</v>
      </c>
      <c r="S31" s="22"/>
      <c r="T31" s="1"/>
    </row>
    <row r="32" spans="1:20" s="21" customFormat="1" ht="19.5" customHeight="1" x14ac:dyDescent="0.2">
      <c r="A32" s="1"/>
      <c r="B32" s="1"/>
      <c r="C32" s="1"/>
      <c r="D32" s="1"/>
      <c r="E32" s="1" t="s">
        <v>26</v>
      </c>
      <c r="F32" s="1"/>
      <c r="G32" s="26">
        <f>SUM(G27:G31)</f>
        <v>20144088</v>
      </c>
      <c r="H32" s="1"/>
      <c r="I32" s="26">
        <f>SUM(I27:I31)</f>
        <v>19426521</v>
      </c>
      <c r="J32" s="1"/>
      <c r="K32" s="26">
        <f>SUM(K27:K31)</f>
        <v>15987605</v>
      </c>
      <c r="L32" s="1"/>
      <c r="M32" s="27">
        <f>SUM(M27:M31)</f>
        <v>15318712</v>
      </c>
      <c r="N32" s="1"/>
      <c r="O32" s="27">
        <f>SUM(O27:O31)</f>
        <v>15959070</v>
      </c>
      <c r="P32" s="1"/>
      <c r="Q32" s="27">
        <f>SUM(Q27:Q31)</f>
        <v>14340089</v>
      </c>
      <c r="S32" s="22"/>
      <c r="T32" s="1"/>
    </row>
    <row r="33" spans="1:20" s="21" customFormat="1" ht="19.5" customHeight="1" x14ac:dyDescent="0.2">
      <c r="A33" s="1" t="s">
        <v>44</v>
      </c>
      <c r="C33" s="1"/>
      <c r="D33" s="1"/>
      <c r="E33" s="1"/>
      <c r="F33" s="1"/>
      <c r="G33" s="50">
        <v>7203181</v>
      </c>
      <c r="H33" s="1"/>
      <c r="I33" s="50">
        <v>5667603</v>
      </c>
      <c r="J33" s="1"/>
      <c r="K33" s="50">
        <v>0</v>
      </c>
      <c r="L33" s="1"/>
      <c r="M33" s="51">
        <v>5920216</v>
      </c>
      <c r="N33" s="1"/>
      <c r="O33" s="51">
        <v>3912045</v>
      </c>
      <c r="P33" s="1"/>
      <c r="Q33" s="29">
        <v>0</v>
      </c>
      <c r="S33" s="22"/>
      <c r="T33" s="1"/>
    </row>
    <row r="34" spans="1:20" s="21" customFormat="1" ht="19.5" customHeight="1" x14ac:dyDescent="0.2">
      <c r="A34" s="1" t="s">
        <v>45</v>
      </c>
      <c r="C34" s="1"/>
      <c r="D34" s="1"/>
      <c r="E34" s="1"/>
      <c r="F34" s="1"/>
      <c r="G34" s="31">
        <v>0</v>
      </c>
      <c r="H34" s="1"/>
      <c r="I34" s="31">
        <v>0</v>
      </c>
      <c r="J34" s="1"/>
      <c r="K34" s="31">
        <v>16342265</v>
      </c>
      <c r="L34" s="1"/>
      <c r="M34" s="31">
        <v>0</v>
      </c>
      <c r="N34" s="1"/>
      <c r="O34" s="31">
        <v>0</v>
      </c>
      <c r="P34" s="1"/>
      <c r="Q34" s="31">
        <v>16103310</v>
      </c>
      <c r="S34" s="22"/>
      <c r="T34" s="1"/>
    </row>
    <row r="35" spans="1:20" s="21" customFormat="1" ht="19.5" customHeight="1" x14ac:dyDescent="0.2">
      <c r="A35" s="1" t="s">
        <v>27</v>
      </c>
      <c r="B35" s="1"/>
      <c r="C35" s="1"/>
      <c r="D35" s="1"/>
      <c r="E35" s="1"/>
      <c r="F35" s="1"/>
      <c r="G35" s="24">
        <f>G25-G32-G34-G33</f>
        <v>3280714</v>
      </c>
      <c r="H35" s="1"/>
      <c r="I35" s="24">
        <f>I25-I32-I34-I33</f>
        <v>4326663</v>
      </c>
      <c r="J35" s="1"/>
      <c r="K35" s="24">
        <f>K25-K32-K34-K33</f>
        <v>11393472</v>
      </c>
      <c r="L35" s="1"/>
      <c r="M35" s="25">
        <f>M25-M32-M34-M33</f>
        <v>2351411</v>
      </c>
      <c r="N35" s="1"/>
      <c r="O35" s="25">
        <f>O25-O32-O34-O33</f>
        <v>4057096</v>
      </c>
      <c r="P35" s="1"/>
      <c r="Q35" s="25">
        <f>Q25-Q32-Q34-Q33</f>
        <v>10471359</v>
      </c>
      <c r="S35" s="22"/>
      <c r="T35" s="1"/>
    </row>
    <row r="36" spans="1:20" ht="19.5" customHeight="1" x14ac:dyDescent="0.2">
      <c r="A36" s="1" t="s">
        <v>28</v>
      </c>
      <c r="G36" s="31">
        <v>798576</v>
      </c>
      <c r="I36" s="31">
        <v>212247</v>
      </c>
      <c r="K36" s="31">
        <v>3290293</v>
      </c>
      <c r="M36" s="32">
        <v>633554</v>
      </c>
      <c r="O36" s="32">
        <v>245952</v>
      </c>
      <c r="Q36" s="32">
        <v>3134392</v>
      </c>
    </row>
    <row r="37" spans="1:20" ht="19.5" customHeight="1" x14ac:dyDescent="0.2">
      <c r="A37" s="1" t="s">
        <v>29</v>
      </c>
      <c r="G37" s="27">
        <f>G35-G36</f>
        <v>2482138</v>
      </c>
      <c r="I37" s="27">
        <f>I35-I36</f>
        <v>4114416</v>
      </c>
      <c r="K37" s="27">
        <f>K35-K36</f>
        <v>8103179</v>
      </c>
      <c r="M37" s="27">
        <f>M35-M36</f>
        <v>1717857</v>
      </c>
      <c r="O37" s="27">
        <f>O35-O36</f>
        <v>3811144</v>
      </c>
      <c r="Q37" s="27">
        <f>Q35-Q36</f>
        <v>7336967</v>
      </c>
    </row>
    <row r="38" spans="1:20" ht="19.5" customHeight="1" x14ac:dyDescent="0.2">
      <c r="A38" s="1" t="s">
        <v>30</v>
      </c>
      <c r="G38" s="28"/>
      <c r="I38" s="28"/>
      <c r="K38" s="28"/>
      <c r="M38" s="29"/>
      <c r="O38" s="29"/>
      <c r="Q38" s="29"/>
    </row>
    <row r="39" spans="1:20" ht="19.5" customHeight="1" x14ac:dyDescent="0.2">
      <c r="C39" s="17" t="s">
        <v>57</v>
      </c>
      <c r="G39" s="33"/>
      <c r="I39" s="33"/>
      <c r="K39" s="33"/>
      <c r="M39" s="33"/>
      <c r="O39" s="33"/>
      <c r="Q39" s="33"/>
    </row>
    <row r="40" spans="1:20" ht="19.5" customHeight="1" x14ac:dyDescent="0.2">
      <c r="C40" s="17"/>
      <c r="E40" s="1" t="s">
        <v>62</v>
      </c>
      <c r="G40" s="33"/>
      <c r="I40" s="33"/>
      <c r="K40" s="33"/>
      <c r="M40" s="33"/>
      <c r="O40" s="33"/>
      <c r="Q40" s="33"/>
    </row>
    <row r="41" spans="1:20" ht="19.5" customHeight="1" x14ac:dyDescent="0.2">
      <c r="C41" s="17"/>
      <c r="F41" s="1" t="s">
        <v>46</v>
      </c>
      <c r="G41" s="35">
        <v>3325373</v>
      </c>
      <c r="I41" s="35">
        <v>-1231088</v>
      </c>
      <c r="K41" s="33">
        <v>0</v>
      </c>
      <c r="M41" s="35">
        <v>3119748</v>
      </c>
      <c r="O41" s="35">
        <v>-1621783</v>
      </c>
      <c r="Q41" s="33">
        <v>0</v>
      </c>
    </row>
    <row r="42" spans="1:20" ht="19.5" customHeight="1" x14ac:dyDescent="0.2">
      <c r="E42" s="1" t="s">
        <v>71</v>
      </c>
      <c r="G42" s="33">
        <v>0</v>
      </c>
      <c r="I42" s="33">
        <v>0</v>
      </c>
      <c r="K42" s="35">
        <v>-11083140</v>
      </c>
      <c r="M42" s="53">
        <v>0</v>
      </c>
      <c r="O42" s="53">
        <v>0</v>
      </c>
      <c r="Q42" s="35">
        <v>-11090143</v>
      </c>
    </row>
    <row r="43" spans="1:20" ht="19.5" customHeight="1" x14ac:dyDescent="0.2">
      <c r="E43" s="1" t="s">
        <v>63</v>
      </c>
      <c r="G43" s="35">
        <v>42725</v>
      </c>
      <c r="I43" s="35">
        <v>-11499</v>
      </c>
      <c r="K43" s="24">
        <v>0</v>
      </c>
      <c r="M43" s="35">
        <v>42725</v>
      </c>
      <c r="O43" s="35">
        <v>-11499</v>
      </c>
      <c r="Q43" s="24">
        <v>0</v>
      </c>
    </row>
    <row r="44" spans="1:20" ht="19.5" customHeight="1" x14ac:dyDescent="0.2">
      <c r="E44" s="1" t="s">
        <v>16</v>
      </c>
      <c r="G44" s="24"/>
      <c r="I44" s="24"/>
      <c r="K44" s="24"/>
      <c r="M44" s="35"/>
      <c r="O44" s="35"/>
      <c r="Q44" s="36"/>
    </row>
    <row r="45" spans="1:20" ht="19.5" customHeight="1" x14ac:dyDescent="0.2">
      <c r="F45" s="1" t="s">
        <v>12</v>
      </c>
      <c r="G45" s="37">
        <v>-1970246</v>
      </c>
      <c r="H45" s="15"/>
      <c r="I45" s="24">
        <v>5775097</v>
      </c>
      <c r="J45" s="15"/>
      <c r="K45" s="37">
        <v>-247342</v>
      </c>
      <c r="L45" s="15"/>
      <c r="M45" s="37">
        <v>-1211759</v>
      </c>
      <c r="O45" s="24">
        <v>5261395</v>
      </c>
      <c r="Q45" s="38">
        <v>-360083</v>
      </c>
      <c r="R45" s="39"/>
    </row>
    <row r="46" spans="1:20" ht="19.5" customHeight="1" x14ac:dyDescent="0.2">
      <c r="E46" s="1" t="s">
        <v>40</v>
      </c>
      <c r="G46" s="34">
        <v>0</v>
      </c>
      <c r="H46" s="15"/>
      <c r="I46" s="34">
        <v>0</v>
      </c>
      <c r="J46" s="15"/>
      <c r="K46" s="34">
        <v>402</v>
      </c>
      <c r="L46" s="15"/>
      <c r="M46" s="25">
        <v>0</v>
      </c>
      <c r="O46" s="25">
        <v>0</v>
      </c>
      <c r="Q46" s="25">
        <v>0</v>
      </c>
      <c r="R46" s="39"/>
    </row>
    <row r="47" spans="1:20" ht="19.5" customHeight="1" x14ac:dyDescent="0.2">
      <c r="E47" s="17" t="s">
        <v>14</v>
      </c>
      <c r="G47" s="41"/>
      <c r="H47" s="15"/>
      <c r="I47" s="41"/>
      <c r="J47" s="15"/>
      <c r="K47" s="41"/>
      <c r="L47" s="15"/>
      <c r="M47" s="42"/>
      <c r="O47" s="42"/>
      <c r="Q47" s="42"/>
      <c r="R47" s="39"/>
    </row>
    <row r="48" spans="1:20" ht="19.5" customHeight="1" x14ac:dyDescent="0.2">
      <c r="E48" s="17"/>
      <c r="F48" s="17" t="s">
        <v>37</v>
      </c>
      <c r="G48" s="37">
        <v>-592146</v>
      </c>
      <c r="H48" s="15"/>
      <c r="I48" s="24">
        <v>238894</v>
      </c>
      <c r="J48" s="15"/>
      <c r="K48" s="24">
        <v>2264838</v>
      </c>
      <c r="L48" s="15"/>
      <c r="M48" s="37">
        <v>-541792</v>
      </c>
      <c r="O48" s="24">
        <v>320747</v>
      </c>
      <c r="Q48" s="24">
        <v>2266528</v>
      </c>
      <c r="R48" s="39"/>
    </row>
    <row r="49" spans="1:20" ht="19.5" customHeight="1" x14ac:dyDescent="0.2">
      <c r="C49" s="1" t="s">
        <v>15</v>
      </c>
      <c r="G49" s="42"/>
      <c r="H49" s="15"/>
      <c r="I49" s="42"/>
      <c r="J49" s="15"/>
      <c r="K49" s="42"/>
      <c r="L49" s="15"/>
      <c r="M49" s="40"/>
      <c r="O49" s="40"/>
      <c r="Q49" s="40"/>
      <c r="R49" s="39"/>
    </row>
    <row r="50" spans="1:20" ht="19.5" customHeight="1" x14ac:dyDescent="0.2">
      <c r="E50" s="1" t="s">
        <v>50</v>
      </c>
      <c r="G50" s="24">
        <v>82516</v>
      </c>
      <c r="H50" s="15"/>
      <c r="I50" s="24">
        <v>0</v>
      </c>
      <c r="J50" s="15"/>
      <c r="K50" s="24">
        <v>0</v>
      </c>
      <c r="L50" s="15"/>
      <c r="M50" s="53">
        <v>0</v>
      </c>
      <c r="O50" s="53">
        <v>0</v>
      </c>
      <c r="Q50" s="24">
        <v>0</v>
      </c>
      <c r="R50" s="39"/>
    </row>
    <row r="51" spans="1:20" ht="19.5" customHeight="1" x14ac:dyDescent="0.2">
      <c r="E51" s="17" t="s">
        <v>64</v>
      </c>
      <c r="F51" s="17"/>
      <c r="G51" s="42"/>
      <c r="H51" s="15"/>
      <c r="I51" s="42"/>
      <c r="J51" s="15"/>
      <c r="K51" s="42"/>
      <c r="L51" s="15"/>
      <c r="M51" s="40"/>
      <c r="O51" s="40"/>
      <c r="Q51" s="40"/>
      <c r="R51" s="39"/>
    </row>
    <row r="52" spans="1:20" ht="19.5" customHeight="1" x14ac:dyDescent="0.2">
      <c r="E52" s="17"/>
      <c r="F52" s="17" t="s">
        <v>48</v>
      </c>
      <c r="G52" s="42">
        <v>11937938</v>
      </c>
      <c r="H52" s="15"/>
      <c r="I52" s="42">
        <v>-8724432</v>
      </c>
      <c r="J52" s="15"/>
      <c r="K52" s="24">
        <v>0</v>
      </c>
      <c r="L52" s="15"/>
      <c r="M52" s="35">
        <v>11871429</v>
      </c>
      <c r="O52" s="35">
        <v>-8319631</v>
      </c>
      <c r="Q52" s="24">
        <v>0</v>
      </c>
      <c r="R52" s="39"/>
    </row>
    <row r="53" spans="1:20" ht="19.5" customHeight="1" x14ac:dyDescent="0.2">
      <c r="E53" s="17" t="s">
        <v>65</v>
      </c>
      <c r="F53" s="17"/>
      <c r="G53" s="42"/>
      <c r="H53" s="15"/>
      <c r="I53" s="42"/>
      <c r="J53" s="15"/>
      <c r="K53" s="24"/>
      <c r="L53" s="15"/>
      <c r="M53" s="40"/>
      <c r="O53" s="40"/>
      <c r="Q53" s="40"/>
      <c r="R53" s="39"/>
    </row>
    <row r="54" spans="1:20" ht="19.5" customHeight="1" x14ac:dyDescent="0.2">
      <c r="E54" s="17"/>
      <c r="F54" s="17" t="s">
        <v>47</v>
      </c>
      <c r="G54" s="35">
        <v>-418321</v>
      </c>
      <c r="H54" s="15"/>
      <c r="I54" s="42">
        <v>-806793</v>
      </c>
      <c r="J54" s="15"/>
      <c r="K54" s="24">
        <v>0</v>
      </c>
      <c r="L54" s="15"/>
      <c r="M54" s="35">
        <v>-418321</v>
      </c>
      <c r="O54" s="35">
        <v>-806793</v>
      </c>
      <c r="Q54" s="24">
        <v>0</v>
      </c>
      <c r="R54" s="39"/>
    </row>
    <row r="55" spans="1:20" ht="19.5" customHeight="1" x14ac:dyDescent="0.2">
      <c r="E55" s="1" t="s">
        <v>41</v>
      </c>
      <c r="G55" s="35">
        <v>-330358</v>
      </c>
      <c r="I55" s="34">
        <v>0</v>
      </c>
      <c r="K55" s="35">
        <v>-1699691</v>
      </c>
      <c r="M55" s="35">
        <v>-315238</v>
      </c>
      <c r="O55" s="53">
        <v>0</v>
      </c>
      <c r="Q55" s="35">
        <v>-1707070</v>
      </c>
    </row>
    <row r="56" spans="1:20" ht="19.5" customHeight="1" x14ac:dyDescent="0.2">
      <c r="E56" s="1" t="s">
        <v>66</v>
      </c>
      <c r="G56" s="34">
        <v>839</v>
      </c>
      <c r="I56" s="34">
        <v>521</v>
      </c>
      <c r="K56" s="24">
        <v>0</v>
      </c>
      <c r="L56" s="15"/>
      <c r="M56" s="40">
        <v>0</v>
      </c>
      <c r="O56" s="40">
        <v>0</v>
      </c>
      <c r="Q56" s="24">
        <v>0</v>
      </c>
    </row>
    <row r="57" spans="1:20" ht="19.5" customHeight="1" x14ac:dyDescent="0.2">
      <c r="E57" s="17" t="s">
        <v>14</v>
      </c>
      <c r="F57" s="17"/>
      <c r="G57" s="41"/>
      <c r="I57" s="41"/>
      <c r="K57" s="41"/>
      <c r="M57" s="42"/>
      <c r="O57" s="42"/>
      <c r="Q57" s="42"/>
    </row>
    <row r="58" spans="1:20" ht="19.5" customHeight="1" x14ac:dyDescent="0.2">
      <c r="E58" s="17"/>
      <c r="F58" s="17" t="s">
        <v>37</v>
      </c>
      <c r="G58" s="59">
        <v>-3661431</v>
      </c>
      <c r="I58" s="30">
        <v>1902450</v>
      </c>
      <c r="K58" s="30">
        <v>340023</v>
      </c>
      <c r="M58" s="59">
        <v>-3675498</v>
      </c>
      <c r="O58" s="30">
        <v>1820610</v>
      </c>
      <c r="Q58" s="30">
        <v>341543</v>
      </c>
    </row>
    <row r="59" spans="1:20" s="21" customFormat="1" ht="19.5" customHeight="1" x14ac:dyDescent="0.2">
      <c r="A59" s="1"/>
      <c r="B59" s="1"/>
      <c r="C59" s="1"/>
      <c r="D59" s="1"/>
      <c r="E59" s="17"/>
      <c r="F59" s="1" t="s">
        <v>31</v>
      </c>
      <c r="G59" s="54">
        <f>SUM(G39:G58)</f>
        <v>8416889</v>
      </c>
      <c r="H59" s="1"/>
      <c r="I59" s="54">
        <f>SUM(I39:I58)</f>
        <v>-2856850</v>
      </c>
      <c r="J59" s="1"/>
      <c r="K59" s="54">
        <f>SUM(K39:K58)</f>
        <v>-10424910</v>
      </c>
      <c r="L59" s="1"/>
      <c r="M59" s="54">
        <f>SUM(M39:M58)</f>
        <v>8871294</v>
      </c>
      <c r="N59" s="1"/>
      <c r="O59" s="54">
        <f>SUM(O39:O58)</f>
        <v>-3356954</v>
      </c>
      <c r="P59" s="1"/>
      <c r="Q59" s="54">
        <f>SUM(Q39:Q58)</f>
        <v>-10549225</v>
      </c>
      <c r="S59" s="22"/>
      <c r="T59" s="1"/>
    </row>
    <row r="60" spans="1:20" s="21" customFormat="1" ht="19.5" customHeight="1" thickBot="1" x14ac:dyDescent="0.25">
      <c r="A60" s="3" t="s">
        <v>32</v>
      </c>
      <c r="B60" s="1"/>
      <c r="C60" s="1"/>
      <c r="D60" s="1"/>
      <c r="E60" s="1"/>
      <c r="F60" s="1"/>
      <c r="G60" s="44">
        <f>G37+G59</f>
        <v>10899027</v>
      </c>
      <c r="H60" s="1"/>
      <c r="I60" s="44">
        <f>I37+I59</f>
        <v>1257566</v>
      </c>
      <c r="J60" s="1"/>
      <c r="K60" s="55">
        <f>K37+K59</f>
        <v>-2321731</v>
      </c>
      <c r="L60" s="1"/>
      <c r="M60" s="44">
        <f>M37+M59</f>
        <v>10589151</v>
      </c>
      <c r="N60" s="1"/>
      <c r="O60" s="44">
        <f>O37+O59</f>
        <v>454190</v>
      </c>
      <c r="P60" s="1"/>
      <c r="Q60" s="55">
        <f>Q37+Q59</f>
        <v>-3212258</v>
      </c>
      <c r="S60" s="22"/>
      <c r="T60" s="1"/>
    </row>
    <row r="61" spans="1:20" s="21" customFormat="1" ht="19.5" customHeight="1" thickTop="1" x14ac:dyDescent="0.2">
      <c r="A61" s="3" t="s">
        <v>33</v>
      </c>
      <c r="B61" s="1"/>
      <c r="C61" s="1"/>
      <c r="D61" s="1"/>
      <c r="E61" s="1"/>
      <c r="F61" s="1"/>
      <c r="G61" s="24"/>
      <c r="H61" s="1"/>
      <c r="I61" s="24"/>
      <c r="J61" s="1"/>
      <c r="K61" s="24"/>
      <c r="L61" s="1"/>
      <c r="M61" s="25"/>
      <c r="N61" s="1"/>
      <c r="O61" s="25"/>
      <c r="P61" s="1"/>
      <c r="Q61" s="25"/>
      <c r="S61" s="22"/>
      <c r="T61" s="1"/>
    </row>
    <row r="62" spans="1:20" s="21" customFormat="1" ht="19.5" customHeight="1" x14ac:dyDescent="0.2">
      <c r="A62" s="1"/>
      <c r="B62" s="1"/>
      <c r="C62" s="1" t="s">
        <v>8</v>
      </c>
      <c r="D62" s="1"/>
      <c r="E62" s="1"/>
      <c r="F62" s="1"/>
      <c r="G62" s="24">
        <f>G37-G63</f>
        <v>2397594</v>
      </c>
      <c r="H62" s="1"/>
      <c r="I62" s="24">
        <f>I37-I63</f>
        <v>4017496</v>
      </c>
      <c r="J62" s="1"/>
      <c r="K62" s="24">
        <f>K37-K63</f>
        <v>8002381</v>
      </c>
      <c r="L62" s="1"/>
      <c r="M62" s="25">
        <f>M37-M63</f>
        <v>1717857</v>
      </c>
      <c r="N62" s="1"/>
      <c r="O62" s="25">
        <f>O37-O63</f>
        <v>3811144</v>
      </c>
      <c r="P62" s="1"/>
      <c r="Q62" s="25">
        <f>Q37-Q63</f>
        <v>7336967</v>
      </c>
      <c r="S62" s="22"/>
      <c r="T62" s="1"/>
    </row>
    <row r="63" spans="1:20" s="21" customFormat="1" ht="19.5" customHeight="1" x14ac:dyDescent="0.2">
      <c r="A63" s="1"/>
      <c r="B63" s="1"/>
      <c r="C63" s="1" t="s">
        <v>9</v>
      </c>
      <c r="D63" s="1"/>
      <c r="E63" s="1"/>
      <c r="F63" s="1"/>
      <c r="G63" s="24">
        <v>84544</v>
      </c>
      <c r="H63" s="1"/>
      <c r="I63" s="24">
        <v>96920</v>
      </c>
      <c r="J63" s="1"/>
      <c r="K63" s="24">
        <v>100798</v>
      </c>
      <c r="L63" s="1"/>
      <c r="M63" s="25">
        <v>0</v>
      </c>
      <c r="N63" s="1"/>
      <c r="O63" s="25">
        <v>0</v>
      </c>
      <c r="P63" s="1"/>
      <c r="Q63" s="25">
        <v>0</v>
      </c>
      <c r="S63" s="22"/>
      <c r="T63" s="1"/>
    </row>
    <row r="64" spans="1:20" s="21" customFormat="1" ht="19.5" customHeight="1" thickBot="1" x14ac:dyDescent="0.25">
      <c r="A64" s="1"/>
      <c r="B64" s="1"/>
      <c r="C64" s="1"/>
      <c r="D64" s="1"/>
      <c r="E64" s="1"/>
      <c r="F64" s="1"/>
      <c r="G64" s="44">
        <f>SUM(G62:G63)</f>
        <v>2482138</v>
      </c>
      <c r="H64" s="1"/>
      <c r="I64" s="44">
        <f>SUM(I62:I63)</f>
        <v>4114416</v>
      </c>
      <c r="J64" s="1"/>
      <c r="K64" s="44">
        <f>SUM(K62:K63)</f>
        <v>8103179</v>
      </c>
      <c r="L64" s="1"/>
      <c r="M64" s="45">
        <f>SUM(M62:M63)</f>
        <v>1717857</v>
      </c>
      <c r="N64" s="1"/>
      <c r="O64" s="45">
        <f>SUM(O62:O63)</f>
        <v>3811144</v>
      </c>
      <c r="P64" s="1"/>
      <c r="Q64" s="45">
        <f>SUM(Q62:Q63)</f>
        <v>7336967</v>
      </c>
      <c r="S64" s="22"/>
      <c r="T64" s="1"/>
    </row>
    <row r="65" spans="1:20" s="21" customFormat="1" ht="19.5" customHeight="1" thickTop="1" x14ac:dyDescent="0.2">
      <c r="A65" s="3" t="s">
        <v>49</v>
      </c>
      <c r="B65" s="1"/>
      <c r="C65" s="1"/>
      <c r="D65" s="1"/>
      <c r="E65" s="1"/>
      <c r="F65" s="1"/>
      <c r="H65" s="1"/>
      <c r="J65" s="1"/>
      <c r="K65" s="24"/>
      <c r="L65" s="1"/>
      <c r="M65" s="25"/>
      <c r="N65" s="1"/>
      <c r="O65" s="25"/>
      <c r="P65" s="1"/>
      <c r="Q65" s="25"/>
      <c r="S65" s="22"/>
      <c r="T65" s="1"/>
    </row>
    <row r="66" spans="1:20" s="21" customFormat="1" ht="19.5" customHeight="1" x14ac:dyDescent="0.2">
      <c r="A66" s="1"/>
      <c r="B66" s="1"/>
      <c r="C66" s="1" t="s">
        <v>8</v>
      </c>
      <c r="D66" s="1"/>
      <c r="E66" s="1"/>
      <c r="F66" s="1"/>
      <c r="G66" s="21">
        <f>G60-G67</f>
        <v>10817101</v>
      </c>
      <c r="H66" s="1"/>
      <c r="I66" s="21">
        <f>I60-I67</f>
        <v>1168584</v>
      </c>
      <c r="J66" s="1"/>
      <c r="K66" s="35">
        <f>K60-K67</f>
        <v>-2427070</v>
      </c>
      <c r="L66" s="1"/>
      <c r="M66" s="21">
        <f>M60-M67</f>
        <v>10589151</v>
      </c>
      <c r="N66" s="1"/>
      <c r="O66" s="21">
        <f>O60-O67</f>
        <v>454190</v>
      </c>
      <c r="P66" s="1"/>
      <c r="Q66" s="35">
        <f>Q60-Q67</f>
        <v>-3212258</v>
      </c>
      <c r="S66" s="22"/>
      <c r="T66" s="1"/>
    </row>
    <row r="67" spans="1:20" s="21" customFormat="1" ht="19.5" customHeight="1" x14ac:dyDescent="0.2">
      <c r="A67" s="1"/>
      <c r="B67" s="1"/>
      <c r="C67" s="1" t="s">
        <v>9</v>
      </c>
      <c r="D67" s="1"/>
      <c r="E67" s="1"/>
      <c r="F67" s="1"/>
      <c r="G67" s="24">
        <v>81926</v>
      </c>
      <c r="H67" s="1"/>
      <c r="I67" s="24">
        <v>88982</v>
      </c>
      <c r="J67" s="1"/>
      <c r="K67" s="24">
        <v>105339</v>
      </c>
      <c r="L67" s="1"/>
      <c r="M67" s="25">
        <v>0</v>
      </c>
      <c r="N67" s="1"/>
      <c r="O67" s="25">
        <v>0</v>
      </c>
      <c r="P67" s="1"/>
      <c r="Q67" s="25">
        <v>0</v>
      </c>
      <c r="S67" s="22"/>
      <c r="T67" s="1"/>
    </row>
    <row r="68" spans="1:20" s="21" customFormat="1" ht="19.5" customHeight="1" thickBot="1" x14ac:dyDescent="0.25">
      <c r="A68" s="1"/>
      <c r="B68" s="1"/>
      <c r="C68" s="1"/>
      <c r="D68" s="1"/>
      <c r="E68" s="1"/>
      <c r="F68" s="1"/>
      <c r="G68" s="44">
        <f>SUM(G66:G67)</f>
        <v>10899027</v>
      </c>
      <c r="H68" s="1"/>
      <c r="I68" s="44">
        <f>SUM(I66:I67)</f>
        <v>1257566</v>
      </c>
      <c r="J68" s="1"/>
      <c r="K68" s="55">
        <f>SUM(K66:K67)</f>
        <v>-2321731</v>
      </c>
      <c r="L68" s="1"/>
      <c r="M68" s="44">
        <f>SUM(M66:M67)</f>
        <v>10589151</v>
      </c>
      <c r="N68" s="1"/>
      <c r="O68" s="44">
        <f>SUM(O66:O67)</f>
        <v>454190</v>
      </c>
      <c r="P68" s="1"/>
      <c r="Q68" s="55">
        <f>SUM(Q66:Q67)</f>
        <v>-3212258</v>
      </c>
      <c r="S68" s="22"/>
      <c r="T68" s="1"/>
    </row>
    <row r="69" spans="1:20" s="21" customFormat="1" ht="19.5" customHeight="1" thickTop="1" thickBot="1" x14ac:dyDescent="0.25">
      <c r="A69" s="3" t="s">
        <v>36</v>
      </c>
      <c r="B69" s="1"/>
      <c r="C69" s="1"/>
      <c r="D69" s="1"/>
      <c r="E69" s="1"/>
      <c r="F69" s="1"/>
      <c r="G69" s="46">
        <f>G62/G71</f>
        <v>1.2560456779316056</v>
      </c>
      <c r="H69" s="1"/>
      <c r="I69" s="46">
        <f>I62/I71</f>
        <v>2.1046759738752741</v>
      </c>
      <c r="J69" s="1"/>
      <c r="K69" s="46">
        <f>K62/K71</f>
        <v>4.1922677768679772</v>
      </c>
      <c r="L69" s="1"/>
      <c r="M69" s="47">
        <f>M62/M71</f>
        <v>0.89994672165285461</v>
      </c>
      <c r="N69" s="1"/>
      <c r="O69" s="47">
        <f>O62/O71</f>
        <v>1.9965727930479353</v>
      </c>
      <c r="P69" s="1"/>
      <c r="Q69" s="47">
        <f>Q62/Q71</f>
        <v>3.8436723187815867</v>
      </c>
      <c r="S69" s="22"/>
      <c r="T69" s="1"/>
    </row>
    <row r="70" spans="1:20" s="21" customFormat="1" ht="19.5" customHeight="1" thickTop="1" x14ac:dyDescent="0.2">
      <c r="A70" s="3" t="s">
        <v>34</v>
      </c>
      <c r="B70" s="1"/>
      <c r="C70" s="1"/>
      <c r="D70" s="1"/>
      <c r="E70" s="1"/>
      <c r="F70" s="1"/>
      <c r="G70" s="6"/>
      <c r="H70" s="1"/>
      <c r="I70" s="6"/>
      <c r="J70" s="1"/>
      <c r="K70" s="6"/>
      <c r="L70" s="1"/>
      <c r="M70" s="14"/>
      <c r="N70" s="1"/>
      <c r="O70" s="14"/>
      <c r="P70" s="1"/>
      <c r="Q70" s="14"/>
      <c r="S70" s="22"/>
      <c r="T70" s="1"/>
    </row>
    <row r="71" spans="1:20" s="21" customFormat="1" ht="19.5" customHeight="1" thickBot="1" x14ac:dyDescent="0.25">
      <c r="A71" s="3"/>
      <c r="B71" s="3" t="s">
        <v>35</v>
      </c>
      <c r="C71" s="3"/>
      <c r="D71" s="3"/>
      <c r="E71" s="1"/>
      <c r="F71" s="1"/>
      <c r="G71" s="48">
        <v>1908843</v>
      </c>
      <c r="H71" s="4"/>
      <c r="I71" s="48">
        <v>1908843</v>
      </c>
      <c r="J71" s="4"/>
      <c r="K71" s="48">
        <v>1908843</v>
      </c>
      <c r="L71" s="4"/>
      <c r="M71" s="49">
        <v>1908843</v>
      </c>
      <c r="N71" s="1"/>
      <c r="O71" s="49">
        <v>1908843</v>
      </c>
      <c r="P71" s="1"/>
      <c r="Q71" s="49">
        <v>1908843</v>
      </c>
      <c r="S71" s="22"/>
      <c r="T71" s="1"/>
    </row>
    <row r="72" spans="1:20" s="21" customFormat="1" ht="15.75" thickTop="1" x14ac:dyDescent="0.2">
      <c r="A72" s="1"/>
      <c r="B72" s="1"/>
      <c r="C72" s="1"/>
      <c r="D72" s="1"/>
      <c r="E72" s="1"/>
      <c r="F72" s="1"/>
      <c r="G72" s="6"/>
      <c r="H72" s="1"/>
      <c r="I72" s="6"/>
      <c r="J72" s="1"/>
      <c r="K72" s="1"/>
      <c r="L72" s="1"/>
      <c r="M72" s="14"/>
      <c r="N72" s="1"/>
      <c r="O72" s="14"/>
      <c r="P72" s="1"/>
      <c r="Q72" s="6"/>
      <c r="S72" s="22"/>
      <c r="T72" s="1"/>
    </row>
  </sheetData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0" orientation="portrait" r:id="rId1"/>
  <headerFooter alignWithMargins="0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zoomScale="85" zoomScaleNormal="85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O62" sqref="O62"/>
    </sheetView>
  </sheetViews>
  <sheetFormatPr defaultRowHeight="15" x14ac:dyDescent="0.2"/>
  <cols>
    <col min="1" max="1" width="0.42578125" style="1" customWidth="1"/>
    <col min="2" max="5" width="1.7109375" style="1" customWidth="1"/>
    <col min="6" max="6" width="60.7109375" style="1" customWidth="1"/>
    <col min="7" max="7" width="14.7109375" style="6" customWidth="1"/>
    <col min="8" max="8" width="2.140625" style="1" customWidth="1"/>
    <col min="9" max="9" width="14.7109375" style="1" customWidth="1"/>
    <col min="10" max="10" width="1.85546875" style="1" customWidth="1"/>
    <col min="11" max="11" width="14.7109375" style="14" customWidth="1"/>
    <col min="12" max="12" width="1.85546875" style="1" customWidth="1"/>
    <col min="13" max="13" width="14.7109375" style="1" customWidth="1"/>
    <col min="14" max="14" width="14.28515625" style="21" bestFit="1" customWidth="1"/>
    <col min="15" max="15" width="9.140625" style="22"/>
    <col min="16" max="16384" width="9.140625" style="1"/>
  </cols>
  <sheetData>
    <row r="1" spans="1:16" ht="21" customHeight="1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8"/>
      <c r="O1" s="19"/>
      <c r="P1" s="11"/>
    </row>
    <row r="2" spans="1:16" ht="21" customHeight="1" x14ac:dyDescent="0.2">
      <c r="A2" s="105" t="s">
        <v>13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8"/>
      <c r="O2" s="19"/>
      <c r="P2" s="11"/>
    </row>
    <row r="3" spans="1:16" ht="21" customHeight="1" x14ac:dyDescent="0.2">
      <c r="A3" s="106" t="s">
        <v>69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8"/>
      <c r="O3" s="19"/>
      <c r="P3" s="11"/>
    </row>
    <row r="4" spans="1:16" ht="21" customHeight="1" x14ac:dyDescent="0.2">
      <c r="A4" s="107" t="s">
        <v>1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8"/>
      <c r="O4" s="19"/>
      <c r="P4" s="11"/>
    </row>
    <row r="5" spans="1:16" ht="21" customHeight="1" x14ac:dyDescent="0.2">
      <c r="G5" s="2"/>
      <c r="K5" s="12"/>
      <c r="L5" s="3"/>
      <c r="M5" s="20" t="s">
        <v>2</v>
      </c>
    </row>
    <row r="6" spans="1:16" ht="21" customHeight="1" x14ac:dyDescent="0.2">
      <c r="G6" s="108" t="s">
        <v>10</v>
      </c>
      <c r="H6" s="108"/>
      <c r="I6" s="108"/>
      <c r="J6" s="5"/>
      <c r="K6" s="108" t="s">
        <v>11</v>
      </c>
      <c r="L6" s="108"/>
      <c r="M6" s="108"/>
    </row>
    <row r="7" spans="1:16" ht="21" customHeight="1" x14ac:dyDescent="0.25">
      <c r="G7" s="23" t="s">
        <v>42</v>
      </c>
      <c r="H7" s="10"/>
      <c r="I7" s="23" t="s">
        <v>39</v>
      </c>
      <c r="K7" s="23" t="s">
        <v>42</v>
      </c>
      <c r="L7" s="10"/>
      <c r="M7" s="23" t="s">
        <v>39</v>
      </c>
    </row>
    <row r="8" spans="1:16" ht="13.5" customHeight="1" x14ac:dyDescent="0.25">
      <c r="G8" s="9"/>
      <c r="H8" s="10"/>
      <c r="I8" s="9"/>
      <c r="K8" s="13"/>
      <c r="L8" s="10"/>
      <c r="M8" s="13"/>
    </row>
    <row r="9" spans="1:16" ht="12.75" customHeight="1" x14ac:dyDescent="0.2">
      <c r="I9" s="6"/>
      <c r="M9" s="14"/>
    </row>
    <row r="10" spans="1:16" ht="7.5" customHeight="1" x14ac:dyDescent="0.2">
      <c r="I10" s="6"/>
      <c r="M10" s="14"/>
    </row>
    <row r="11" spans="1:16" ht="19.5" customHeight="1" x14ac:dyDescent="0.2">
      <c r="A11" s="1" t="s">
        <v>17</v>
      </c>
      <c r="G11" s="24">
        <v>112523517</v>
      </c>
      <c r="I11" s="24">
        <v>112565219</v>
      </c>
      <c r="K11" s="25">
        <v>94695292</v>
      </c>
      <c r="M11" s="25">
        <v>108129726</v>
      </c>
    </row>
    <row r="12" spans="1:16" ht="19.5" customHeight="1" x14ac:dyDescent="0.2">
      <c r="A12" s="1" t="s">
        <v>18</v>
      </c>
      <c r="G12" s="24">
        <v>35477057</v>
      </c>
      <c r="I12" s="24">
        <v>41493764</v>
      </c>
      <c r="J12" s="7"/>
      <c r="K12" s="25">
        <v>27805781</v>
      </c>
      <c r="M12" s="25">
        <v>39874777</v>
      </c>
    </row>
    <row r="13" spans="1:16" ht="19.5" customHeight="1" x14ac:dyDescent="0.2">
      <c r="C13" s="1" t="s">
        <v>19</v>
      </c>
      <c r="G13" s="26">
        <f>G11-G12</f>
        <v>77046460</v>
      </c>
      <c r="I13" s="26">
        <f>I11-I12</f>
        <v>71071455</v>
      </c>
      <c r="K13" s="27">
        <f>K11-K12</f>
        <v>66889511</v>
      </c>
      <c r="M13" s="27">
        <f>M11-M12</f>
        <v>68254949</v>
      </c>
    </row>
    <row r="14" spans="1:16" ht="19.5" customHeight="1" x14ac:dyDescent="0.2">
      <c r="A14" s="1" t="s">
        <v>20</v>
      </c>
      <c r="G14" s="24">
        <v>34167918</v>
      </c>
      <c r="I14" s="24">
        <v>39280197</v>
      </c>
      <c r="K14" s="25">
        <v>26795044</v>
      </c>
      <c r="M14" s="25">
        <v>33873573</v>
      </c>
    </row>
    <row r="15" spans="1:16" ht="19.5" customHeight="1" x14ac:dyDescent="0.2">
      <c r="A15" s="1" t="s">
        <v>21</v>
      </c>
      <c r="G15" s="24">
        <v>9456915</v>
      </c>
      <c r="I15" s="24">
        <v>10775642</v>
      </c>
      <c r="K15" s="25">
        <v>8800699</v>
      </c>
      <c r="M15" s="25">
        <v>10581567</v>
      </c>
    </row>
    <row r="16" spans="1:16" ht="19.5" customHeight="1" x14ac:dyDescent="0.2">
      <c r="C16" s="1" t="s">
        <v>22</v>
      </c>
      <c r="G16" s="26">
        <f>G14-G15</f>
        <v>24711003</v>
      </c>
      <c r="I16" s="26">
        <f>I14-I15</f>
        <v>28504555</v>
      </c>
      <c r="K16" s="27">
        <f>K14-K15</f>
        <v>17994345</v>
      </c>
      <c r="M16" s="27">
        <f>M14-M15</f>
        <v>23292006</v>
      </c>
    </row>
    <row r="17" spans="1:16" ht="19.5" customHeight="1" x14ac:dyDescent="0.2">
      <c r="A17" s="1" t="s">
        <v>52</v>
      </c>
      <c r="G17" s="28"/>
      <c r="I17" s="28"/>
      <c r="K17" s="29"/>
      <c r="M17" s="29"/>
    </row>
    <row r="18" spans="1:16" ht="19.5" customHeight="1" x14ac:dyDescent="0.2">
      <c r="C18" s="1" t="s">
        <v>53</v>
      </c>
      <c r="G18" s="28">
        <v>11057904</v>
      </c>
      <c r="I18" s="28">
        <v>0</v>
      </c>
      <c r="K18" s="29">
        <v>9651307</v>
      </c>
      <c r="M18" s="29">
        <v>0</v>
      </c>
    </row>
    <row r="19" spans="1:16" s="21" customFormat="1" ht="19.5" customHeight="1" x14ac:dyDescent="0.2">
      <c r="A19" s="1" t="s">
        <v>43</v>
      </c>
      <c r="C19" s="1"/>
      <c r="D19" s="1"/>
      <c r="E19" s="1"/>
      <c r="F19" s="1"/>
      <c r="G19" s="28">
        <v>0</v>
      </c>
      <c r="H19" s="1"/>
      <c r="I19" s="28">
        <v>7847526</v>
      </c>
      <c r="J19" s="1"/>
      <c r="K19" s="29">
        <v>0</v>
      </c>
      <c r="L19" s="1"/>
      <c r="M19" s="29">
        <v>7251972</v>
      </c>
      <c r="O19" s="22"/>
      <c r="P19" s="1"/>
    </row>
    <row r="20" spans="1:16" s="21" customFormat="1" ht="19.5" customHeight="1" x14ac:dyDescent="0.2">
      <c r="A20" s="1" t="s">
        <v>54</v>
      </c>
      <c r="C20" s="1"/>
      <c r="D20" s="1"/>
      <c r="E20" s="1"/>
      <c r="F20" s="1"/>
      <c r="G20" s="24">
        <v>2512154</v>
      </c>
      <c r="H20" s="1"/>
      <c r="I20" s="24">
        <v>19764691</v>
      </c>
      <c r="J20" s="1"/>
      <c r="K20" s="25">
        <v>2177491</v>
      </c>
      <c r="L20" s="1"/>
      <c r="M20" s="25">
        <v>19102850</v>
      </c>
      <c r="O20" s="22"/>
      <c r="P20" s="1"/>
    </row>
    <row r="21" spans="1:16" s="21" customFormat="1" ht="19.5" customHeight="1" x14ac:dyDescent="0.2">
      <c r="A21" s="1" t="s">
        <v>59</v>
      </c>
      <c r="C21" s="1"/>
      <c r="D21" s="1"/>
      <c r="E21" s="1"/>
      <c r="F21" s="1"/>
      <c r="G21" s="35">
        <v>-14492</v>
      </c>
      <c r="H21" s="1"/>
      <c r="I21" s="24">
        <v>92582</v>
      </c>
      <c r="J21" s="1"/>
      <c r="K21" s="25">
        <v>0</v>
      </c>
      <c r="L21" s="1"/>
      <c r="M21" s="25">
        <v>0</v>
      </c>
      <c r="O21" s="22"/>
      <c r="P21" s="1"/>
    </row>
    <row r="22" spans="1:16" s="21" customFormat="1" ht="19.5" customHeight="1" x14ac:dyDescent="0.2">
      <c r="A22" s="1" t="s">
        <v>55</v>
      </c>
      <c r="C22" s="8"/>
      <c r="D22" s="8"/>
      <c r="E22" s="8"/>
      <c r="F22" s="8"/>
      <c r="G22" s="24">
        <v>734126</v>
      </c>
      <c r="H22" s="1"/>
      <c r="I22" s="24">
        <v>2134552</v>
      </c>
      <c r="J22" s="1"/>
      <c r="K22" s="25">
        <v>721912</v>
      </c>
      <c r="L22" s="1"/>
      <c r="M22" s="25">
        <v>1031659</v>
      </c>
      <c r="O22" s="22"/>
      <c r="P22" s="1"/>
    </row>
    <row r="23" spans="1:16" s="21" customFormat="1" ht="19.5" customHeight="1" x14ac:dyDescent="0.2">
      <c r="A23" s="1" t="s">
        <v>23</v>
      </c>
      <c r="C23" s="8"/>
      <c r="D23" s="8"/>
      <c r="E23" s="8"/>
      <c r="F23" s="8"/>
      <c r="G23" s="24">
        <v>2039396</v>
      </c>
      <c r="H23" s="1"/>
      <c r="I23" s="24">
        <v>3769070</v>
      </c>
      <c r="J23" s="1"/>
      <c r="K23" s="25">
        <v>3597669</v>
      </c>
      <c r="L23" s="1"/>
      <c r="M23" s="25">
        <v>6632283</v>
      </c>
      <c r="O23" s="22"/>
      <c r="P23" s="1"/>
    </row>
    <row r="24" spans="1:16" s="21" customFormat="1" ht="19.5" customHeight="1" x14ac:dyDescent="0.2">
      <c r="A24" s="1" t="s">
        <v>24</v>
      </c>
      <c r="B24" s="1"/>
      <c r="C24" s="1"/>
      <c r="D24" s="1"/>
      <c r="E24" s="1"/>
      <c r="F24" s="1"/>
      <c r="G24" s="30">
        <v>641626</v>
      </c>
      <c r="H24" s="1"/>
      <c r="I24" s="30">
        <v>561599</v>
      </c>
      <c r="J24" s="1"/>
      <c r="K24" s="31">
        <v>382131</v>
      </c>
      <c r="L24" s="1"/>
      <c r="M24" s="31">
        <v>406089</v>
      </c>
      <c r="O24" s="22"/>
      <c r="P24" s="1"/>
    </row>
    <row r="25" spans="1:16" s="21" customFormat="1" ht="19.5" customHeight="1" x14ac:dyDescent="0.2">
      <c r="A25" s="1"/>
      <c r="B25" s="1"/>
      <c r="C25" s="1" t="s">
        <v>56</v>
      </c>
      <c r="D25" s="1"/>
      <c r="E25" s="1"/>
      <c r="F25" s="1"/>
      <c r="G25" s="26">
        <f>G13+G16+SUM(G18:G24)</f>
        <v>118728177</v>
      </c>
      <c r="H25" s="1"/>
      <c r="I25" s="26">
        <f>I13+I16+SUM(I18:I24)</f>
        <v>133746030</v>
      </c>
      <c r="J25" s="1"/>
      <c r="K25" s="27">
        <f>K13+K16+SUM(K18:K24)</f>
        <v>101414366</v>
      </c>
      <c r="L25" s="1"/>
      <c r="M25" s="26">
        <f>M13+M16+SUM(M18:M24)</f>
        <v>125971808</v>
      </c>
      <c r="O25" s="22"/>
      <c r="P25" s="1"/>
    </row>
    <row r="26" spans="1:16" s="21" customFormat="1" ht="19.5" customHeight="1" x14ac:dyDescent="0.2">
      <c r="A26" s="1" t="s">
        <v>25</v>
      </c>
      <c r="C26" s="1"/>
      <c r="D26" s="1"/>
      <c r="E26" s="1"/>
      <c r="F26" s="1"/>
      <c r="G26" s="24"/>
      <c r="H26" s="1"/>
      <c r="I26" s="24"/>
      <c r="J26" s="1"/>
      <c r="K26" s="25"/>
      <c r="L26" s="1"/>
      <c r="M26" s="25"/>
      <c r="O26" s="22"/>
      <c r="P26" s="1"/>
    </row>
    <row r="27" spans="1:16" s="21" customFormat="1" ht="19.5" customHeight="1" x14ac:dyDescent="0.2">
      <c r="A27" s="1"/>
      <c r="B27" s="1"/>
      <c r="C27" s="1" t="s">
        <v>7</v>
      </c>
      <c r="D27" s="1"/>
      <c r="E27" s="1"/>
      <c r="F27" s="1"/>
      <c r="G27" s="25">
        <v>30959431</v>
      </c>
      <c r="H27" s="1"/>
      <c r="I27" s="25">
        <v>26725848</v>
      </c>
      <c r="J27" s="1"/>
      <c r="K27" s="25">
        <v>24848414</v>
      </c>
      <c r="L27" s="1"/>
      <c r="M27" s="25">
        <v>24141378</v>
      </c>
      <c r="O27" s="22"/>
      <c r="P27" s="1"/>
    </row>
    <row r="28" spans="1:16" s="21" customFormat="1" ht="19.5" customHeight="1" x14ac:dyDescent="0.2">
      <c r="A28" s="1"/>
      <c r="B28" s="1"/>
      <c r="C28" s="1" t="s">
        <v>3</v>
      </c>
      <c r="D28" s="1"/>
      <c r="E28" s="1"/>
      <c r="F28" s="1"/>
      <c r="G28" s="24">
        <v>186931</v>
      </c>
      <c r="H28" s="1"/>
      <c r="I28" s="24">
        <v>166742</v>
      </c>
      <c r="J28" s="1"/>
      <c r="K28" s="25">
        <v>128220</v>
      </c>
      <c r="L28" s="1"/>
      <c r="M28" s="25">
        <v>126540</v>
      </c>
      <c r="O28" s="22"/>
      <c r="P28" s="1"/>
    </row>
    <row r="29" spans="1:16" s="21" customFormat="1" ht="19.5" customHeight="1" x14ac:dyDescent="0.2">
      <c r="A29" s="1"/>
      <c r="B29" s="1"/>
      <c r="C29" s="1" t="s">
        <v>4</v>
      </c>
      <c r="D29" s="1"/>
      <c r="E29" s="1"/>
      <c r="F29" s="1"/>
      <c r="G29" s="24">
        <v>14165327</v>
      </c>
      <c r="H29" s="1"/>
      <c r="I29" s="24">
        <v>11788808</v>
      </c>
      <c r="J29" s="1"/>
      <c r="K29" s="25">
        <v>12034242</v>
      </c>
      <c r="L29" s="1"/>
      <c r="M29" s="25">
        <v>11053997</v>
      </c>
      <c r="O29" s="22"/>
      <c r="P29" s="1"/>
    </row>
    <row r="30" spans="1:16" s="21" customFormat="1" ht="19.5" customHeight="1" x14ac:dyDescent="0.2">
      <c r="A30" s="1"/>
      <c r="B30" s="1"/>
      <c r="C30" s="1" t="s">
        <v>5</v>
      </c>
      <c r="D30" s="1"/>
      <c r="E30" s="1"/>
      <c r="F30" s="1"/>
      <c r="G30" s="24">
        <v>2928889</v>
      </c>
      <c r="H30" s="1"/>
      <c r="I30" s="24">
        <v>3364301</v>
      </c>
      <c r="J30" s="1"/>
      <c r="K30" s="25">
        <v>2880048</v>
      </c>
      <c r="L30" s="1"/>
      <c r="M30" s="25">
        <v>3313109</v>
      </c>
      <c r="O30" s="22"/>
      <c r="P30" s="1"/>
    </row>
    <row r="31" spans="1:16" s="21" customFormat="1" ht="19.5" customHeight="1" x14ac:dyDescent="0.2">
      <c r="A31" s="1"/>
      <c r="B31" s="1"/>
      <c r="C31" s="1" t="s">
        <v>6</v>
      </c>
      <c r="D31" s="1"/>
      <c r="E31" s="1"/>
      <c r="F31" s="1"/>
      <c r="G31" s="30">
        <v>17733376</v>
      </c>
      <c r="H31" s="1"/>
      <c r="I31" s="30">
        <v>12917335</v>
      </c>
      <c r="J31" s="1"/>
      <c r="K31" s="31">
        <v>14578533</v>
      </c>
      <c r="L31" s="1"/>
      <c r="M31" s="31">
        <v>11584279</v>
      </c>
      <c r="O31" s="22"/>
      <c r="P31" s="1"/>
    </row>
    <row r="32" spans="1:16" s="21" customFormat="1" ht="19.5" customHeight="1" x14ac:dyDescent="0.2">
      <c r="A32" s="1"/>
      <c r="B32" s="1"/>
      <c r="C32" s="1"/>
      <c r="D32" s="1"/>
      <c r="E32" s="1" t="s">
        <v>26</v>
      </c>
      <c r="F32" s="1"/>
      <c r="G32" s="26">
        <f>SUM(G27:G31)</f>
        <v>65973954</v>
      </c>
      <c r="H32" s="1"/>
      <c r="I32" s="26">
        <f>SUM(I27:I31)</f>
        <v>54963034</v>
      </c>
      <c r="J32" s="1"/>
      <c r="K32" s="27">
        <f>SUM(K27:K31)</f>
        <v>54469457</v>
      </c>
      <c r="L32" s="1"/>
      <c r="M32" s="27">
        <f>SUM(M27:M31)</f>
        <v>50219303</v>
      </c>
      <c r="O32" s="22"/>
      <c r="P32" s="1"/>
    </row>
    <row r="33" spans="1:16" s="21" customFormat="1" ht="19.5" customHeight="1" x14ac:dyDescent="0.2">
      <c r="A33" s="1" t="s">
        <v>44</v>
      </c>
      <c r="C33" s="1"/>
      <c r="D33" s="1"/>
      <c r="E33" s="1"/>
      <c r="F33" s="1"/>
      <c r="G33" s="50">
        <v>31195868</v>
      </c>
      <c r="H33" s="1"/>
      <c r="I33" s="50">
        <v>0</v>
      </c>
      <c r="J33" s="1"/>
      <c r="K33" s="51">
        <v>27888515</v>
      </c>
      <c r="L33" s="1"/>
      <c r="M33" s="29">
        <v>0</v>
      </c>
      <c r="O33" s="22"/>
      <c r="P33" s="1"/>
    </row>
    <row r="34" spans="1:16" s="21" customFormat="1" ht="19.5" customHeight="1" x14ac:dyDescent="0.2">
      <c r="A34" s="1" t="s">
        <v>45</v>
      </c>
      <c r="C34" s="1"/>
      <c r="D34" s="1"/>
      <c r="E34" s="1"/>
      <c r="F34" s="1"/>
      <c r="G34" s="31">
        <v>0</v>
      </c>
      <c r="H34" s="1"/>
      <c r="I34" s="31">
        <v>32351077</v>
      </c>
      <c r="J34" s="1"/>
      <c r="K34" s="31">
        <v>0</v>
      </c>
      <c r="L34" s="1"/>
      <c r="M34" s="31">
        <v>31744338</v>
      </c>
      <c r="O34" s="22"/>
      <c r="P34" s="1"/>
    </row>
    <row r="35" spans="1:16" s="21" customFormat="1" ht="19.5" customHeight="1" x14ac:dyDescent="0.2">
      <c r="A35" s="1" t="s">
        <v>27</v>
      </c>
      <c r="B35" s="1"/>
      <c r="C35" s="1"/>
      <c r="D35" s="1"/>
      <c r="E35" s="1"/>
      <c r="F35" s="1"/>
      <c r="G35" s="24">
        <f>G25-G32-G34-G33</f>
        <v>21558355</v>
      </c>
      <c r="H35" s="1"/>
      <c r="I35" s="24">
        <f>I25-I32-I34-I33</f>
        <v>46431919</v>
      </c>
      <c r="J35" s="1"/>
      <c r="K35" s="25">
        <f>K25-K32-K34-K33</f>
        <v>19056394</v>
      </c>
      <c r="L35" s="1"/>
      <c r="M35" s="25">
        <f>M25-M32-M34-M33</f>
        <v>44008167</v>
      </c>
      <c r="O35" s="22"/>
      <c r="P35" s="1"/>
    </row>
    <row r="36" spans="1:16" ht="19.5" customHeight="1" x14ac:dyDescent="0.2">
      <c r="A36" s="1" t="s">
        <v>28</v>
      </c>
      <c r="G36" s="31">
        <v>4013619</v>
      </c>
      <c r="I36" s="31">
        <v>10219204</v>
      </c>
      <c r="K36" s="32">
        <v>3418355</v>
      </c>
      <c r="M36" s="32">
        <v>9220175</v>
      </c>
    </row>
    <row r="37" spans="1:16" ht="19.5" customHeight="1" x14ac:dyDescent="0.2">
      <c r="A37" s="1" t="s">
        <v>29</v>
      </c>
      <c r="G37" s="27">
        <f>G35-G36</f>
        <v>17544736</v>
      </c>
      <c r="I37" s="27">
        <f>I35-I36</f>
        <v>36212715</v>
      </c>
      <c r="K37" s="27">
        <f>K35-K36</f>
        <v>15638039</v>
      </c>
      <c r="M37" s="27">
        <f>M35-M36</f>
        <v>34787992</v>
      </c>
    </row>
    <row r="38" spans="1:16" ht="19.5" customHeight="1" x14ac:dyDescent="0.2">
      <c r="A38" s="1" t="s">
        <v>30</v>
      </c>
      <c r="G38" s="28"/>
      <c r="I38" s="28"/>
      <c r="K38" s="29"/>
      <c r="M38" s="29"/>
    </row>
    <row r="39" spans="1:16" ht="19.5" customHeight="1" x14ac:dyDescent="0.2">
      <c r="C39" s="17" t="s">
        <v>57</v>
      </c>
      <c r="G39" s="33"/>
      <c r="I39" s="33"/>
      <c r="K39" s="33"/>
      <c r="M39" s="33"/>
    </row>
    <row r="40" spans="1:16" ht="19.5" customHeight="1" x14ac:dyDescent="0.2">
      <c r="C40" s="17"/>
      <c r="E40" s="1" t="s">
        <v>70</v>
      </c>
      <c r="G40" s="33"/>
      <c r="I40" s="33"/>
      <c r="K40" s="33"/>
      <c r="M40" s="33"/>
    </row>
    <row r="41" spans="1:16" ht="19.5" customHeight="1" x14ac:dyDescent="0.2">
      <c r="C41" s="17"/>
      <c r="F41" s="1" t="s">
        <v>46</v>
      </c>
      <c r="G41" s="35">
        <v>2950743</v>
      </c>
      <c r="I41" s="33">
        <v>0</v>
      </c>
      <c r="K41" s="35">
        <v>1839100</v>
      </c>
      <c r="M41" s="33">
        <v>0</v>
      </c>
    </row>
    <row r="42" spans="1:16" ht="19.5" customHeight="1" x14ac:dyDescent="0.2">
      <c r="E42" s="1" t="s">
        <v>71</v>
      </c>
      <c r="G42" s="33">
        <v>0</v>
      </c>
      <c r="I42" s="37">
        <v>-2208474</v>
      </c>
      <c r="K42" s="16">
        <v>0</v>
      </c>
      <c r="M42" s="37">
        <v>-2230950</v>
      </c>
    </row>
    <row r="43" spans="1:16" ht="19.5" customHeight="1" x14ac:dyDescent="0.2">
      <c r="E43" s="1" t="s">
        <v>51</v>
      </c>
      <c r="G43" s="24">
        <v>260583</v>
      </c>
      <c r="I43" s="24">
        <v>0</v>
      </c>
      <c r="K43" s="24">
        <v>260583</v>
      </c>
      <c r="M43" s="24">
        <v>0</v>
      </c>
    </row>
    <row r="44" spans="1:16" ht="19.5" customHeight="1" x14ac:dyDescent="0.2">
      <c r="E44" s="1" t="s">
        <v>16</v>
      </c>
      <c r="G44" s="24"/>
      <c r="I44" s="24"/>
      <c r="K44" s="36"/>
      <c r="M44" s="36"/>
    </row>
    <row r="45" spans="1:16" ht="19.5" customHeight="1" x14ac:dyDescent="0.2">
      <c r="F45" s="1" t="s">
        <v>12</v>
      </c>
      <c r="G45" s="24">
        <v>4115474</v>
      </c>
      <c r="H45" s="15"/>
      <c r="I45" s="37">
        <v>-5705941</v>
      </c>
      <c r="J45" s="15"/>
      <c r="K45" s="24">
        <v>4671025</v>
      </c>
      <c r="M45" s="38">
        <v>-3092634</v>
      </c>
      <c r="N45" s="39"/>
    </row>
    <row r="46" spans="1:16" ht="19.5" customHeight="1" x14ac:dyDescent="0.2">
      <c r="E46" s="1" t="s">
        <v>40</v>
      </c>
      <c r="G46" s="34">
        <v>0</v>
      </c>
      <c r="H46" s="15"/>
      <c r="I46" s="34">
        <v>1969</v>
      </c>
      <c r="J46" s="15"/>
      <c r="K46" s="25">
        <v>0</v>
      </c>
      <c r="M46" s="25">
        <v>0</v>
      </c>
      <c r="N46" s="39"/>
    </row>
    <row r="47" spans="1:16" ht="19.5" customHeight="1" x14ac:dyDescent="0.2">
      <c r="E47" s="17" t="s">
        <v>14</v>
      </c>
      <c r="G47" s="41"/>
      <c r="H47" s="15"/>
      <c r="I47" s="41"/>
      <c r="J47" s="15"/>
      <c r="K47" s="42"/>
      <c r="M47" s="42"/>
      <c r="N47" s="39"/>
    </row>
    <row r="48" spans="1:16" ht="19.5" customHeight="1" x14ac:dyDescent="0.2">
      <c r="E48" s="17"/>
      <c r="F48" s="17" t="s">
        <v>37</v>
      </c>
      <c r="G48" s="37">
        <v>-228283</v>
      </c>
      <c r="H48" s="15"/>
      <c r="I48" s="34">
        <v>487574</v>
      </c>
      <c r="J48" s="15"/>
      <c r="K48" s="24">
        <v>15270</v>
      </c>
      <c r="M48" s="34">
        <v>495650</v>
      </c>
      <c r="N48" s="39"/>
    </row>
    <row r="49" spans="1:16" ht="19.5" customHeight="1" x14ac:dyDescent="0.2">
      <c r="C49" s="1" t="s">
        <v>15</v>
      </c>
      <c r="G49" s="42"/>
      <c r="H49" s="15"/>
      <c r="I49" s="42"/>
      <c r="J49" s="15"/>
      <c r="K49" s="40"/>
      <c r="M49" s="40"/>
      <c r="N49" s="39"/>
    </row>
    <row r="50" spans="1:16" ht="19.5" customHeight="1" x14ac:dyDescent="0.2">
      <c r="E50" s="1" t="s">
        <v>50</v>
      </c>
      <c r="G50" s="24">
        <v>14477677</v>
      </c>
      <c r="H50" s="15"/>
      <c r="I50" s="24">
        <v>0</v>
      </c>
      <c r="J50" s="15"/>
      <c r="K50" s="24">
        <v>13987474</v>
      </c>
      <c r="M50" s="24">
        <v>0</v>
      </c>
      <c r="N50" s="39"/>
    </row>
    <row r="51" spans="1:16" ht="19.5" customHeight="1" x14ac:dyDescent="0.2">
      <c r="E51" s="17" t="s">
        <v>58</v>
      </c>
      <c r="F51" s="17"/>
      <c r="G51" s="42"/>
      <c r="H51" s="15"/>
      <c r="I51" s="42"/>
      <c r="J51" s="15"/>
      <c r="K51" s="40"/>
      <c r="M51" s="40"/>
      <c r="N51" s="39"/>
    </row>
    <row r="52" spans="1:16" ht="19.5" customHeight="1" x14ac:dyDescent="0.2">
      <c r="E52" s="17"/>
      <c r="F52" s="17" t="s">
        <v>48</v>
      </c>
      <c r="G52" s="42">
        <v>-6057174</v>
      </c>
      <c r="H52" s="15"/>
      <c r="I52" s="24">
        <v>0</v>
      </c>
      <c r="J52" s="15"/>
      <c r="K52" s="35">
        <v>-5340383</v>
      </c>
      <c r="M52" s="24">
        <v>0</v>
      </c>
      <c r="N52" s="39"/>
    </row>
    <row r="53" spans="1:16" ht="19.5" customHeight="1" x14ac:dyDescent="0.2">
      <c r="E53" s="17" t="s">
        <v>38</v>
      </c>
      <c r="F53" s="17"/>
      <c r="G53" s="42"/>
      <c r="H53" s="15"/>
      <c r="I53" s="24"/>
      <c r="J53" s="15"/>
      <c r="K53" s="40"/>
      <c r="M53" s="40"/>
      <c r="N53" s="39"/>
    </row>
    <row r="54" spans="1:16" ht="19.5" customHeight="1" x14ac:dyDescent="0.2">
      <c r="E54" s="17"/>
      <c r="F54" s="17" t="s">
        <v>47</v>
      </c>
      <c r="G54" s="34">
        <v>958884</v>
      </c>
      <c r="H54" s="15"/>
      <c r="I54" s="24">
        <v>0</v>
      </c>
      <c r="J54" s="15"/>
      <c r="K54" s="34">
        <v>958884</v>
      </c>
      <c r="M54" s="24">
        <v>0</v>
      </c>
      <c r="N54" s="39"/>
    </row>
    <row r="55" spans="1:16" ht="19.5" customHeight="1" x14ac:dyDescent="0.2">
      <c r="E55" s="1" t="s">
        <v>72</v>
      </c>
      <c r="G55" s="37">
        <v>-299800</v>
      </c>
      <c r="I55" s="37">
        <v>-1695259</v>
      </c>
      <c r="K55" s="37">
        <v>-284680</v>
      </c>
      <c r="M55" s="37">
        <v>-1703714</v>
      </c>
    </row>
    <row r="56" spans="1:16" ht="19.5" customHeight="1" x14ac:dyDescent="0.2">
      <c r="E56" s="1" t="s">
        <v>40</v>
      </c>
      <c r="G56" s="34">
        <v>1962</v>
      </c>
      <c r="I56" s="24">
        <v>0</v>
      </c>
      <c r="J56" s="15"/>
      <c r="K56" s="40">
        <v>0</v>
      </c>
      <c r="M56" s="24">
        <v>0</v>
      </c>
    </row>
    <row r="57" spans="1:16" ht="19.5" customHeight="1" x14ac:dyDescent="0.2">
      <c r="E57" s="17" t="s">
        <v>14</v>
      </c>
      <c r="F57" s="17"/>
      <c r="G57" s="41"/>
      <c r="I57" s="41"/>
      <c r="K57" s="42"/>
      <c r="M57" s="42"/>
    </row>
    <row r="58" spans="1:16" ht="19.5" customHeight="1" x14ac:dyDescent="0.2">
      <c r="E58" s="17"/>
      <c r="F58" s="17" t="s">
        <v>37</v>
      </c>
      <c r="G58" s="58">
        <v>-3239363</v>
      </c>
      <c r="I58" s="56">
        <v>337942</v>
      </c>
      <c r="K58" s="58">
        <v>-3324295</v>
      </c>
      <c r="M58" s="56">
        <v>339678</v>
      </c>
    </row>
    <row r="59" spans="1:16" s="21" customFormat="1" ht="19.5" customHeight="1" x14ac:dyDescent="0.2">
      <c r="A59" s="1"/>
      <c r="B59" s="1"/>
      <c r="C59" s="1"/>
      <c r="D59" s="1"/>
      <c r="E59" s="17"/>
      <c r="F59" s="1" t="s">
        <v>31</v>
      </c>
      <c r="G59" s="43">
        <f>SUM(G39:G58)</f>
        <v>12940703</v>
      </c>
      <c r="H59" s="1"/>
      <c r="I59" s="57">
        <f>SUM(I39:I58)</f>
        <v>-8782189</v>
      </c>
      <c r="J59" s="1"/>
      <c r="K59" s="43">
        <f>SUM(K39:K58)</f>
        <v>12782978</v>
      </c>
      <c r="L59" s="1"/>
      <c r="M59" s="57">
        <f>SUM(M39:M58)</f>
        <v>-6191970</v>
      </c>
      <c r="O59" s="22"/>
      <c r="P59" s="1"/>
    </row>
    <row r="60" spans="1:16" s="21" customFormat="1" ht="19.5" customHeight="1" thickBot="1" x14ac:dyDescent="0.25">
      <c r="A60" s="3" t="s">
        <v>32</v>
      </c>
      <c r="B60" s="1"/>
      <c r="C60" s="1"/>
      <c r="D60" s="1"/>
      <c r="E60" s="1"/>
      <c r="F60" s="1"/>
      <c r="G60" s="44">
        <f>G37+G59</f>
        <v>30485439</v>
      </c>
      <c r="H60" s="1"/>
      <c r="I60" s="44">
        <f>I37+I59</f>
        <v>27430526</v>
      </c>
      <c r="J60" s="1"/>
      <c r="K60" s="44">
        <f>K37+K59</f>
        <v>28421017</v>
      </c>
      <c r="L60" s="1"/>
      <c r="M60" s="44">
        <f>M37+M59</f>
        <v>28596022</v>
      </c>
      <c r="O60" s="22"/>
      <c r="P60" s="1"/>
    </row>
    <row r="61" spans="1:16" s="21" customFormat="1" ht="19.5" customHeight="1" thickTop="1" x14ac:dyDescent="0.2">
      <c r="A61" s="3" t="s">
        <v>33</v>
      </c>
      <c r="B61" s="1"/>
      <c r="C61" s="1"/>
      <c r="D61" s="1"/>
      <c r="E61" s="1"/>
      <c r="F61" s="1"/>
      <c r="G61" s="24"/>
      <c r="H61" s="1"/>
      <c r="I61" s="24"/>
      <c r="J61" s="1"/>
      <c r="K61" s="25"/>
      <c r="L61" s="1"/>
      <c r="M61" s="25"/>
      <c r="O61" s="22"/>
      <c r="P61" s="1"/>
    </row>
    <row r="62" spans="1:16" s="21" customFormat="1" ht="19.5" customHeight="1" x14ac:dyDescent="0.2">
      <c r="A62" s="1"/>
      <c r="B62" s="1"/>
      <c r="C62" s="1" t="s">
        <v>8</v>
      </c>
      <c r="D62" s="1"/>
      <c r="E62" s="1"/>
      <c r="F62" s="1"/>
      <c r="G62" s="24">
        <f>G37-G63</f>
        <v>17180582</v>
      </c>
      <c r="H62" s="1"/>
      <c r="I62" s="24">
        <f>I37-I63</f>
        <v>35816094</v>
      </c>
      <c r="J62" s="1"/>
      <c r="K62" s="25">
        <f>K37-K63</f>
        <v>15638039</v>
      </c>
      <c r="L62" s="1"/>
      <c r="M62" s="25">
        <f>M37-M63</f>
        <v>34787992</v>
      </c>
      <c r="O62" s="22"/>
      <c r="P62" s="1"/>
    </row>
    <row r="63" spans="1:16" s="21" customFormat="1" ht="19.5" customHeight="1" x14ac:dyDescent="0.2">
      <c r="A63" s="1"/>
      <c r="B63" s="1"/>
      <c r="C63" s="1" t="s">
        <v>9</v>
      </c>
      <c r="D63" s="1"/>
      <c r="E63" s="1"/>
      <c r="F63" s="1"/>
      <c r="G63" s="24">
        <v>364154</v>
      </c>
      <c r="H63" s="1"/>
      <c r="I63" s="24">
        <v>396621</v>
      </c>
      <c r="J63" s="1"/>
      <c r="K63" s="25">
        <v>0</v>
      </c>
      <c r="L63" s="1"/>
      <c r="M63" s="25">
        <v>0</v>
      </c>
      <c r="O63" s="22"/>
      <c r="P63" s="1"/>
    </row>
    <row r="64" spans="1:16" s="21" customFormat="1" ht="19.5" customHeight="1" thickBot="1" x14ac:dyDescent="0.25">
      <c r="A64" s="1"/>
      <c r="B64" s="1"/>
      <c r="C64" s="1"/>
      <c r="D64" s="1"/>
      <c r="E64" s="1"/>
      <c r="F64" s="1"/>
      <c r="G64" s="44">
        <f>SUM(G62:G63)</f>
        <v>17544736</v>
      </c>
      <c r="H64" s="1"/>
      <c r="I64" s="44">
        <f>SUM(I62:I63)</f>
        <v>36212715</v>
      </c>
      <c r="J64" s="1"/>
      <c r="K64" s="45">
        <f>SUM(K62:K63)</f>
        <v>15638039</v>
      </c>
      <c r="L64" s="1"/>
      <c r="M64" s="45">
        <f>SUM(M62:M63)</f>
        <v>34787992</v>
      </c>
      <c r="O64" s="22"/>
      <c r="P64" s="1"/>
    </row>
    <row r="65" spans="1:16" s="21" customFormat="1" ht="19.5" customHeight="1" thickTop="1" x14ac:dyDescent="0.2">
      <c r="A65" s="3" t="s">
        <v>49</v>
      </c>
      <c r="B65" s="1"/>
      <c r="C65" s="1"/>
      <c r="D65" s="1"/>
      <c r="E65" s="1"/>
      <c r="F65" s="1"/>
      <c r="G65" s="24"/>
      <c r="H65" s="1"/>
      <c r="I65" s="24"/>
      <c r="J65" s="1"/>
      <c r="K65" s="25"/>
      <c r="L65" s="1"/>
      <c r="M65" s="25"/>
      <c r="O65" s="22"/>
      <c r="P65" s="1"/>
    </row>
    <row r="66" spans="1:16" s="21" customFormat="1" ht="19.5" customHeight="1" x14ac:dyDescent="0.2">
      <c r="A66" s="1"/>
      <c r="B66" s="1"/>
      <c r="C66" s="1" t="s">
        <v>8</v>
      </c>
      <c r="D66" s="1"/>
      <c r="E66" s="1"/>
      <c r="F66" s="1"/>
      <c r="G66" s="21">
        <f>G60-G67</f>
        <v>30132108</v>
      </c>
      <c r="H66" s="1"/>
      <c r="I66" s="21">
        <f>I60-I67</f>
        <v>27029364</v>
      </c>
      <c r="J66" s="1"/>
      <c r="K66" s="21">
        <f>K60-K67</f>
        <v>28421017</v>
      </c>
      <c r="L66" s="1"/>
      <c r="M66" s="21">
        <f>M60-M67</f>
        <v>28596022</v>
      </c>
      <c r="O66" s="22"/>
      <c r="P66" s="1"/>
    </row>
    <row r="67" spans="1:16" s="21" customFormat="1" ht="19.5" customHeight="1" x14ac:dyDescent="0.2">
      <c r="A67" s="1"/>
      <c r="B67" s="1"/>
      <c r="C67" s="1" t="s">
        <v>9</v>
      </c>
      <c r="D67" s="1"/>
      <c r="E67" s="1"/>
      <c r="F67" s="1"/>
      <c r="G67" s="24">
        <v>353331</v>
      </c>
      <c r="H67" s="1"/>
      <c r="I67" s="24">
        <v>401162</v>
      </c>
      <c r="J67" s="1"/>
      <c r="K67" s="25">
        <v>0</v>
      </c>
      <c r="L67" s="1"/>
      <c r="M67" s="25">
        <v>0</v>
      </c>
      <c r="O67" s="22"/>
      <c r="P67" s="1"/>
    </row>
    <row r="68" spans="1:16" s="21" customFormat="1" ht="19.5" customHeight="1" thickBot="1" x14ac:dyDescent="0.25">
      <c r="A68" s="1"/>
      <c r="B68" s="1"/>
      <c r="C68" s="1"/>
      <c r="D68" s="1"/>
      <c r="E68" s="1"/>
      <c r="F68" s="1"/>
      <c r="G68" s="44">
        <f>SUM(G66:G67)</f>
        <v>30485439</v>
      </c>
      <c r="H68" s="1"/>
      <c r="I68" s="44">
        <f>SUM(I66:I67)</f>
        <v>27430526</v>
      </c>
      <c r="J68" s="1"/>
      <c r="K68" s="44">
        <f>SUM(K66:K67)</f>
        <v>28421017</v>
      </c>
      <c r="L68" s="1"/>
      <c r="M68" s="44">
        <f>SUM(M66:M67)</f>
        <v>28596022</v>
      </c>
      <c r="O68" s="22"/>
      <c r="P68" s="1"/>
    </row>
    <row r="69" spans="1:16" s="21" customFormat="1" ht="19.5" customHeight="1" thickTop="1" thickBot="1" x14ac:dyDescent="0.25">
      <c r="A69" s="3" t="s">
        <v>36</v>
      </c>
      <c r="B69" s="1"/>
      <c r="C69" s="1"/>
      <c r="D69" s="1"/>
      <c r="E69" s="1"/>
      <c r="F69" s="1"/>
      <c r="G69" s="46">
        <f>G62/G71</f>
        <v>9.0005212581652874</v>
      </c>
      <c r="H69" s="1"/>
      <c r="I69" s="46">
        <f>I62/I71</f>
        <v>18.763247684592184</v>
      </c>
      <c r="J69" s="1"/>
      <c r="K69" s="47">
        <f>K62/K71</f>
        <v>8.1924176058481493</v>
      </c>
      <c r="L69" s="1"/>
      <c r="M69" s="47">
        <f>M62/M71</f>
        <v>18.224648124544554</v>
      </c>
      <c r="O69" s="22"/>
      <c r="P69" s="1"/>
    </row>
    <row r="70" spans="1:16" s="21" customFormat="1" ht="19.5" customHeight="1" thickTop="1" x14ac:dyDescent="0.2">
      <c r="A70" s="3" t="s">
        <v>34</v>
      </c>
      <c r="B70" s="1"/>
      <c r="C70" s="1"/>
      <c r="D70" s="1"/>
      <c r="E70" s="1"/>
      <c r="F70" s="1"/>
      <c r="G70" s="6"/>
      <c r="H70" s="1"/>
      <c r="I70" s="6"/>
      <c r="J70" s="1"/>
      <c r="K70" s="14"/>
      <c r="L70" s="1"/>
      <c r="M70" s="14"/>
      <c r="O70" s="22"/>
      <c r="P70" s="1"/>
    </row>
    <row r="71" spans="1:16" s="21" customFormat="1" ht="19.5" customHeight="1" thickBot="1" x14ac:dyDescent="0.25">
      <c r="A71" s="3"/>
      <c r="B71" s="3" t="s">
        <v>35</v>
      </c>
      <c r="C71" s="3"/>
      <c r="D71" s="3"/>
      <c r="E71" s="1"/>
      <c r="F71" s="1"/>
      <c r="G71" s="48">
        <v>1908843</v>
      </c>
      <c r="H71" s="4"/>
      <c r="I71" s="48">
        <v>1908843</v>
      </c>
      <c r="J71" s="4"/>
      <c r="K71" s="49">
        <v>1908843</v>
      </c>
      <c r="L71" s="1"/>
      <c r="M71" s="49">
        <v>1908843</v>
      </c>
      <c r="O71" s="22"/>
      <c r="P71" s="1"/>
    </row>
    <row r="72" spans="1:16" s="21" customFormat="1" ht="15.75" thickTop="1" x14ac:dyDescent="0.2">
      <c r="A72" s="1"/>
      <c r="B72" s="1"/>
      <c r="C72" s="1"/>
      <c r="D72" s="1"/>
      <c r="E72" s="1"/>
      <c r="F72" s="1"/>
      <c r="G72" s="6"/>
      <c r="H72" s="1"/>
      <c r="I72" s="1"/>
      <c r="J72" s="1"/>
      <c r="K72" s="14"/>
      <c r="L72" s="1"/>
      <c r="M72" s="6"/>
      <c r="O72" s="22"/>
      <c r="P72" s="1"/>
    </row>
  </sheetData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15748031496062992" right="0.27559055118110237" top="0.98425196850393704" bottom="0" header="0.31496062992125984" footer="0"/>
  <pageSetup paperSize="9" scale="75" orientation="portrait" r:id="rId1"/>
  <headerFooter alignWithMargins="0"/>
  <rowBreaks count="1" manualBreakCount="1">
    <brk id="3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Financial Position</vt:lpstr>
      <vt:lpstr>Profit or Loss_3mth</vt:lpstr>
      <vt:lpstr>Profit or Loss_12mth</vt:lpstr>
      <vt:lpstr>'Profit or Loss_12mth'!Print_Area</vt:lpstr>
      <vt:lpstr>'Profit or Loss_3mth'!Print_Area</vt:lpstr>
      <vt:lpstr>'Financial Position'!Print_Titles</vt:lpstr>
      <vt:lpstr>'Profit or Loss_12mth'!Print_Titles</vt:lpstr>
      <vt:lpstr>'Profit or Loss_3mth'!Print_Titles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Suchart Saisin</cp:lastModifiedBy>
  <cp:lastPrinted>2021-01-21T11:57:24Z</cp:lastPrinted>
  <dcterms:created xsi:type="dcterms:W3CDTF">2006-03-30T04:17:10Z</dcterms:created>
  <dcterms:modified xsi:type="dcterms:W3CDTF">2021-01-21T13:34:24Z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