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880" windowHeight="14820" activeTab="0"/>
  </bookViews>
  <sheets>
    <sheet name="Statement of Financial Position" sheetId="1" r:id="rId1"/>
    <sheet name="Q_Sep17" sheetId="2" r:id="rId2"/>
    <sheet name="9M_Sep17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'9M_Sep17'!$A$1:$M$63</definedName>
    <definedName name="_xlnm.Print_Area" localSheetId="1">'Q_Sep17'!$A$1:$Q$62</definedName>
    <definedName name="_xlnm.Print_Titles" localSheetId="0">'Statement of Financial Position'!$1:$7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<sst xmlns="http://schemas.openxmlformats.org/spreadsheetml/2006/main" count="191" uniqueCount="117">
  <si>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</si>
  <si>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</si>
  <si>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</si>
  <si>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</si>
  <si>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</si>
  <si>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</si>
  <si>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</si>
  <si>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</si>
  <si>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</si>
  <si>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</si>
  <si>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</si>
  <si>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</si>
  <si>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</si>
  <si>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</si>
  <si>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</si>
  <si>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</si>
  <si>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</si>
  <si>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</si>
  <si>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</si>
  <si>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</si>
  <si>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</si>
  <si>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</si>
  <si>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</si>
  <si>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</si>
  <si>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</si>
  <si>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</si>
  <si>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</si>
  <si>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</si>
  <si>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</si>
  <si>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</si>
  <si>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</si>
  <si>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</si>
  <si>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</si>
  <si>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</si>
  <si>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</si>
  <si>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</si>
  <si>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</si>
  <si>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</si>
  <si>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</si>
  <si>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</si>
  <si>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</si>
  <si>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t>CLAIMS ON SECURITY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</si>
  <si>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</si>
  <si>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</si>
  <si>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</si>
  <si>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</si>
  <si>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</si>
  <si>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</si>
  <si>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</si>
  <si>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</si>
  <si>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</si>
  <si>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</si>
  <si>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</si>
  <si>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</si>
  <si>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</si>
  <si>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</si>
  <si>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LIABILITY TO DELIVER SECURITY</t>
  </si>
  <si>
    <t>CUSTOMER'S  LIABILITY  UNDER  ACCEPTANCES</t>
  </si>
  <si>
    <t>INTERBANK  AND  MONEY  MARKET  ITEMS</t>
  </si>
  <si>
    <t>COLLATERAL PLACED WITH FINANCIAL COUNTERPARTIES</t>
  </si>
  <si>
    <t>December 31, 2016</t>
  </si>
  <si>
    <t>SECURITIES BUSINESS RECEIVABLES-CASH ACCOUNTS</t>
  </si>
  <si>
    <t>AS  AT SEPTEMBER 30, 2017</t>
  </si>
  <si>
    <t>September 30, 2017</t>
  </si>
  <si>
    <t>BANGKOK BANK PUBLIC COMPANY LIMITED AND SUBSIDIARIES</t>
  </si>
  <si>
    <t>STATEMENTS OF PROFIT OR LOSS AND OTHER COMPREHENSIVE INCOME</t>
  </si>
  <si>
    <t xml:space="preserve">FOR THE THREE-MONTH  PERIOD ENDED </t>
  </si>
  <si>
    <t>June 30, 2017</t>
  </si>
  <si>
    <t>September 30, 2016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</si>
  <si>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</si>
  <si>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</si>
  <si>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</si>
  <si>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</si>
  <si>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</si>
  <si>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</si>
  <si>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</si>
  <si>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</si>
  <si>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</si>
  <si>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</si>
  <si>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</si>
  <si>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</si>
  <si>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</si>
  <si>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</si>
  <si>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</si>
  <si>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</si>
  <si>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</si>
  <si>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</si>
  <si>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</si>
  <si>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</si>
  <si>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</si>
  <si>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</si>
  <si>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</si>
  <si>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</si>
  <si>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</t>
  </si>
  <si>
    <t xml:space="preserve"> to profit or loss</t>
  </si>
  <si>
    <t xml:space="preserve">Gains (losses) on remeasuring </t>
  </si>
  <si>
    <t>available-for-sale investment</t>
  </si>
  <si>
    <t>Net change in fair value</t>
  </si>
  <si>
    <t>Net amount transferred to profit or loss</t>
  </si>
  <si>
    <t>Losses arising from translating the</t>
  </si>
  <si>
    <t>financial statements of foreign operations</t>
  </si>
  <si>
    <t xml:space="preserve">Income tax relating to components of </t>
  </si>
  <si>
    <t>other comprehensive income (losses)</t>
  </si>
  <si>
    <t>Items that will not be reclassified subsequently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</si>
  <si>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</si>
  <si>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</si>
  <si>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</si>
  <si>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</si>
  <si>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</si>
  <si>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</si>
  <si>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</si>
  <si>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</si>
  <si>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</si>
  <si>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NINE-MONTH  PERIOD  ENDED   SEPTEMBER  30,  2017</t>
  </si>
  <si>
    <t>2017</t>
  </si>
  <si>
    <t>2016</t>
  </si>
  <si>
    <t>Actuarial gains on defined benefit plans</t>
  </si>
</sst>
</file>

<file path=xl/styles.xml><?xml version="1.0" encoding="utf-8"?>
<styleSheet xmlns="http://schemas.openxmlformats.org/spreadsheetml/2006/main">
  <numFmts count="77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_-* #,##0_-;\-* #,##0_-;_-* &quot;-&quot;??_-;_-@_-"/>
    <numFmt numFmtId="175" formatCode="#,##0.00;\(#,##0\)"/>
    <numFmt numFmtId="176" formatCode="#,##0.0;\(#,##0\)"/>
    <numFmt numFmtId="177" formatCode="#,##0.0000;\(#,##0.00\)"/>
    <numFmt numFmtId="178" formatCode="#,##0;\(#,##0\)"/>
    <numFmt numFmtId="179" formatCode="#,##0.00;\(#,##0.00\)"/>
    <numFmt numFmtId="180" formatCode="#,##0_);\(#,##0\)"/>
    <numFmt numFmtId="181" formatCode="_(* #,##0_);_(* \(#,##0\);_(* &quot;-&quot;_);_(@_)"/>
    <numFmt numFmtId="182" formatCode="_(* #,##0.00_);_(* \(#,##0.00\);_(* &quot;-&quot;??_);_(@_)"/>
    <numFmt numFmtId="183" formatCode="#,##0.00_ ;[Red]\-#,##0.00\ "/>
    <numFmt numFmtId="184" formatCode="#,##0.0"/>
    <numFmt numFmtId="185" formatCode="_-* #,##0.000_-;\-* #,##0.000_-;_-* &quot;-&quot;??_-;_-@_-"/>
    <numFmt numFmtId="186" formatCode="_-* #,##0.0_-;\-* #,##0.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\t&quot;$&quot;#,##0_);\(\t&quot;$&quot;#,##0\)"/>
    <numFmt numFmtId="194" formatCode="\t&quot;$&quot;#,##0_);[Red]\(\t&quot;$&quot;#,##0\)"/>
    <numFmt numFmtId="195" formatCode="\t&quot;$&quot;#,##0.00_);\(\t&quot;$&quot;#,##0.00\)"/>
    <numFmt numFmtId="196" formatCode="\t&quot;$&quot;#,##0.00_);[Red]\(\t&quot;$&quot;#,##0.00\)"/>
    <numFmt numFmtId="197" formatCode="_(* #,##0.00000_);_(* \(#,##0.00000\);_(* &quot;-&quot;?????_);_(@_)"/>
    <numFmt numFmtId="198" formatCode="#,##0.0;\-#,##0.0"/>
    <numFmt numFmtId="199" formatCode="#,##0.000;\(#,##0.000\)"/>
    <numFmt numFmtId="200" formatCode="#,##0.0;\(#,##0.0\)"/>
    <numFmt numFmtId="201" formatCode="#,##0;\(#,##0\);\-"/>
    <numFmt numFmtId="202" formatCode="0,000;\(#,##0\);\-"/>
    <numFmt numFmtId="203" formatCode="##,#0_;\(#,##0\);\-"/>
    <numFmt numFmtId="204" formatCode="#,##0\ ;\(#,##0\);\-"/>
    <numFmt numFmtId="205" formatCode="##,#0\)_;\(#,##0\);\-"/>
    <numFmt numFmtId="206" formatCode="#,##0_);\(#,##0\);\-"/>
    <numFmt numFmtId="207" formatCode="#,##0_);\(#,##0\);"/>
    <numFmt numFmtId="208" formatCode="#,##0\ \ _);\(#,##0\)\,"/>
    <numFmt numFmtId="209" formatCode="#,##0\ \ _);\(#,##0\)"/>
    <numFmt numFmtId="210" formatCode="#,##0\ _);\(#,##0\)"/>
    <numFmt numFmtId="211" formatCode="#,##0\ ;\(#,##0\);"/>
    <numFmt numFmtId="212" formatCode="#,##0_);\(#,##0.0\);"/>
    <numFmt numFmtId="213" formatCode="#,##0_);\(#,##0.00\);"/>
    <numFmt numFmtId="214" formatCode="0.0000"/>
    <numFmt numFmtId="215" formatCode="0.000"/>
    <numFmt numFmtId="216" formatCode="0.00000000"/>
    <numFmt numFmtId="217" formatCode="0.0000000"/>
    <numFmt numFmtId="218" formatCode="0.000000"/>
    <numFmt numFmtId="219" formatCode="0.00000"/>
    <numFmt numFmtId="220" formatCode="#,##0.00\ ;\(#,##0.00\)"/>
    <numFmt numFmtId="221" formatCode="_-* #,##0.0000_-;\-* #,##0.0000_-;_-* &quot;-&quot;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#,##0.00;\(#,##0.0\)"/>
    <numFmt numFmtId="226" formatCode="#,##0.000;\(#,##0.0\)"/>
    <numFmt numFmtId="227" formatCode="#,##0.00;\(\-#,##0.00\)"/>
    <numFmt numFmtId="228" formatCode="#,##0.00000;\(#,##0.000\)"/>
    <numFmt numFmtId="229" formatCode="#,##0.000000;\(#,##0.0000\)"/>
    <numFmt numFmtId="230" formatCode="0.0"/>
    <numFmt numFmtId="231" formatCode="[$-409]d\ mmmm\ yyyy"/>
    <numFmt numFmtId="232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74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7" fontId="9" fillId="0" borderId="0" xfId="42" applyNumberFormat="1" applyFont="1" applyFill="1" applyAlignment="1">
      <alignment vertical="center"/>
    </xf>
    <xf numFmtId="200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7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7" fontId="9" fillId="0" borderId="0" xfId="42" applyNumberFormat="1" applyFont="1" applyFill="1" applyBorder="1" applyAlignment="1">
      <alignment vertical="center"/>
    </xf>
    <xf numFmtId="207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8" fontId="9" fillId="0" borderId="0" xfId="62" applyNumberFormat="1" applyFont="1" applyFill="1" applyAlignment="1">
      <alignment vertical="center"/>
      <protection/>
    </xf>
    <xf numFmtId="200" fontId="9" fillId="0" borderId="0" xfId="62" applyNumberFormat="1" applyFont="1" applyFill="1" applyBorder="1" applyAlignment="1">
      <alignment vertical="center"/>
      <protection/>
    </xf>
    <xf numFmtId="207" fontId="9" fillId="0" borderId="13" xfId="42" applyNumberFormat="1" applyFont="1" applyFill="1" applyBorder="1" applyAlignment="1">
      <alignment vertical="center"/>
    </xf>
    <xf numFmtId="174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11" fontId="9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4" fontId="10" fillId="0" borderId="0" xfId="6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74" fontId="9" fillId="0" borderId="0" xfId="42" applyNumberFormat="1" applyFont="1" applyFill="1" applyAlignment="1" quotePrefix="1">
      <alignment horizontal="left" vertical="center"/>
    </xf>
    <xf numFmtId="174" fontId="9" fillId="0" borderId="0" xfId="42" applyNumberFormat="1" applyFont="1" applyFill="1" applyAlignment="1">
      <alignment horizontal="left" vertical="center"/>
    </xf>
    <xf numFmtId="174" fontId="9" fillId="0" borderId="0" xfId="42" applyNumberFormat="1" applyFont="1" applyFill="1" applyAlignment="1">
      <alignment horizontal="left" vertical="center" indent="1"/>
    </xf>
    <xf numFmtId="174" fontId="9" fillId="0" borderId="0" xfId="42" applyNumberFormat="1" applyFont="1" applyFill="1" applyAlignment="1">
      <alignment horizontal="left" vertical="center" indent="2"/>
    </xf>
    <xf numFmtId="174" fontId="9" fillId="0" borderId="14" xfId="42" applyNumberFormat="1" applyFont="1" applyFill="1" applyBorder="1" applyAlignment="1">
      <alignment vertical="center"/>
    </xf>
    <xf numFmtId="174" fontId="9" fillId="0" borderId="12" xfId="42" applyNumberFormat="1" applyFont="1" applyFill="1" applyBorder="1" applyAlignment="1">
      <alignment vertical="center"/>
    </xf>
    <xf numFmtId="174" fontId="9" fillId="0" borderId="15" xfId="42" applyNumberFormat="1" applyFont="1" applyFill="1" applyBorder="1" applyAlignment="1">
      <alignment vertical="center"/>
    </xf>
    <xf numFmtId="174" fontId="8" fillId="0" borderId="0" xfId="42" applyNumberFormat="1" applyFont="1" applyFill="1" applyAlignment="1">
      <alignment horizontal="center" vertical="center"/>
    </xf>
    <xf numFmtId="174" fontId="9" fillId="0" borderId="13" xfId="42" applyNumberFormat="1" applyFont="1" applyFill="1" applyBorder="1" applyAlignment="1">
      <alignment vertical="center"/>
    </xf>
    <xf numFmtId="174" fontId="9" fillId="0" borderId="11" xfId="42" applyNumberFormat="1" applyFont="1" applyFill="1" applyBorder="1" applyAlignment="1">
      <alignment vertical="center"/>
    </xf>
    <xf numFmtId="174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4" fontId="9" fillId="0" borderId="0" xfId="44" applyNumberFormat="1" applyFont="1" applyFill="1" applyAlignment="1">
      <alignment vertical="center"/>
    </xf>
    <xf numFmtId="207" fontId="9" fillId="0" borderId="0" xfId="44" applyNumberFormat="1" applyFont="1" applyFill="1" applyAlignment="1">
      <alignment vertical="center"/>
    </xf>
    <xf numFmtId="174" fontId="9" fillId="0" borderId="14" xfId="44" applyNumberFormat="1" applyFont="1" applyFill="1" applyBorder="1" applyAlignment="1">
      <alignment vertical="center"/>
    </xf>
    <xf numFmtId="174" fontId="9" fillId="0" borderId="12" xfId="44" applyNumberFormat="1" applyFont="1" applyFill="1" applyBorder="1" applyAlignment="1">
      <alignment vertical="center"/>
    </xf>
    <xf numFmtId="207" fontId="9" fillId="0" borderId="14" xfId="44" applyNumberFormat="1" applyFont="1" applyFill="1" applyBorder="1" applyAlignment="1">
      <alignment vertical="center"/>
    </xf>
    <xf numFmtId="207" fontId="9" fillId="0" borderId="12" xfId="44" applyNumberFormat="1" applyFont="1" applyFill="1" applyBorder="1" applyAlignment="1">
      <alignment vertical="center"/>
    </xf>
    <xf numFmtId="174" fontId="9" fillId="0" borderId="0" xfId="44" applyNumberFormat="1" applyFont="1" applyFill="1" applyAlignment="1">
      <alignment horizontal="left" vertical="center" indent="2"/>
    </xf>
    <xf numFmtId="174" fontId="9" fillId="0" borderId="11" xfId="44" applyNumberFormat="1" applyFont="1" applyFill="1" applyBorder="1" applyAlignment="1">
      <alignment vertical="center"/>
    </xf>
    <xf numFmtId="178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74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8" fontId="12" fillId="0" borderId="0" xfId="46" applyNumberFormat="1" applyFont="1" applyAlignment="1">
      <alignment horizontal="right" vertical="center"/>
    </xf>
    <xf numFmtId="174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46" applyNumberFormat="1" applyFont="1" applyAlignment="1">
      <alignment vertical="center"/>
    </xf>
    <xf numFmtId="174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74" fontId="4" fillId="0" borderId="12" xfId="46" applyNumberFormat="1" applyFont="1" applyBorder="1" applyAlignment="1">
      <alignment vertical="center"/>
    </xf>
    <xf numFmtId="174" fontId="4" fillId="0" borderId="12" xfId="47" applyNumberFormat="1" applyFont="1" applyBorder="1" applyAlignment="1">
      <alignment vertical="center"/>
    </xf>
    <xf numFmtId="174" fontId="4" fillId="0" borderId="12" xfId="46" applyNumberFormat="1" applyFont="1" applyFill="1" applyBorder="1" applyAlignment="1">
      <alignment vertical="center"/>
    </xf>
    <xf numFmtId="174" fontId="4" fillId="0" borderId="12" xfId="47" applyNumberFormat="1" applyFont="1" applyFill="1" applyBorder="1" applyAlignment="1">
      <alignment vertical="center"/>
    </xf>
    <xf numFmtId="174" fontId="4" fillId="0" borderId="0" xfId="46" applyNumberFormat="1" applyFont="1" applyBorder="1" applyAlignment="1">
      <alignment vertical="center"/>
    </xf>
    <xf numFmtId="174" fontId="4" fillId="0" borderId="0" xfId="46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174" fontId="4" fillId="0" borderId="11" xfId="46" applyNumberFormat="1" applyFont="1" applyBorder="1" applyAlignment="1">
      <alignment vertical="center"/>
    </xf>
    <xf numFmtId="174" fontId="4" fillId="0" borderId="11" xfId="46" applyNumberFormat="1" applyFont="1" applyFill="1" applyBorder="1" applyAlignment="1">
      <alignment vertical="center"/>
    </xf>
    <xf numFmtId="174" fontId="4" fillId="0" borderId="0" xfId="47" applyNumberFormat="1" applyFont="1" applyAlignment="1">
      <alignment vertical="center"/>
    </xf>
    <xf numFmtId="174" fontId="4" fillId="0" borderId="0" xfId="47" applyNumberFormat="1" applyFont="1" applyFill="1" applyAlignment="1">
      <alignment vertical="center"/>
    </xf>
    <xf numFmtId="174" fontId="14" fillId="0" borderId="0" xfId="46" applyNumberFormat="1" applyFont="1" applyFill="1" applyAlignment="1">
      <alignment vertical="center"/>
    </xf>
    <xf numFmtId="174" fontId="4" fillId="0" borderId="0" xfId="47" applyNumberFormat="1" applyFont="1" applyBorder="1" applyAlignment="1">
      <alignment vertical="center"/>
    </xf>
    <xf numFmtId="174" fontId="4" fillId="0" borderId="0" xfId="47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43" fontId="14" fillId="0" borderId="0" xfId="47" applyFont="1" applyFill="1" applyAlignment="1">
      <alignment vertical="center"/>
    </xf>
    <xf numFmtId="176" fontId="14" fillId="0" borderId="0" xfId="46" applyNumberFormat="1" applyFont="1" applyAlignment="1">
      <alignment vertical="center"/>
    </xf>
    <xf numFmtId="176" fontId="14" fillId="0" borderId="0" xfId="47" applyNumberFormat="1" applyFont="1" applyAlignment="1">
      <alignment vertical="center"/>
    </xf>
    <xf numFmtId="178" fontId="14" fillId="0" borderId="0" xfId="46" applyNumberFormat="1" applyFont="1" applyFill="1" applyAlignment="1">
      <alignment vertical="center"/>
    </xf>
    <xf numFmtId="178" fontId="14" fillId="0" borderId="0" xfId="47" applyNumberFormat="1" applyFont="1" applyFill="1" applyAlignment="1">
      <alignment vertical="center"/>
    </xf>
    <xf numFmtId="175" fontId="14" fillId="0" borderId="0" xfId="44" applyNumberFormat="1" applyFont="1" applyFill="1" applyAlignment="1">
      <alignment vertical="center"/>
    </xf>
    <xf numFmtId="178" fontId="4" fillId="0" borderId="0" xfId="4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74" fontId="54" fillId="0" borderId="0" xfId="46" applyNumberFormat="1" applyFont="1" applyAlignment="1">
      <alignment vertical="center"/>
    </xf>
    <xf numFmtId="175" fontId="14" fillId="0" borderId="0" xfId="46" applyNumberFormat="1" applyFont="1" applyBorder="1" applyAlignment="1">
      <alignment vertical="center"/>
    </xf>
    <xf numFmtId="174" fontId="14" fillId="0" borderId="0" xfId="47" applyNumberFormat="1" applyFont="1" applyFill="1" applyBorder="1" applyAlignment="1">
      <alignment vertical="center"/>
    </xf>
    <xf numFmtId="174" fontId="14" fillId="0" borderId="0" xfId="44" applyNumberFormat="1" applyFont="1" applyBorder="1" applyAlignment="1">
      <alignment vertical="center"/>
    </xf>
    <xf numFmtId="174" fontId="14" fillId="0" borderId="0" xfId="46" applyNumberFormat="1" applyFont="1" applyBorder="1" applyAlignment="1">
      <alignment vertical="center"/>
    </xf>
    <xf numFmtId="178" fontId="14" fillId="0" borderId="0" xfId="46" applyNumberFormat="1" applyFont="1" applyBorder="1" applyAlignment="1">
      <alignment vertical="center"/>
    </xf>
    <xf numFmtId="178" fontId="14" fillId="0" borderId="0" xfId="47" applyNumberFormat="1" applyFont="1" applyBorder="1" applyAlignment="1">
      <alignment vertical="center"/>
    </xf>
    <xf numFmtId="43" fontId="14" fillId="0" borderId="0" xfId="46" applyFont="1" applyBorder="1" applyAlignment="1">
      <alignment vertical="center"/>
    </xf>
    <xf numFmtId="43" fontId="14" fillId="0" borderId="0" xfId="47" applyFont="1" applyBorder="1" applyAlignment="1">
      <alignment vertical="center"/>
    </xf>
    <xf numFmtId="175" fontId="14" fillId="0" borderId="0" xfId="46" applyNumberFormat="1" applyFont="1" applyFill="1" applyAlignment="1">
      <alignment vertical="center"/>
    </xf>
    <xf numFmtId="174" fontId="14" fillId="0" borderId="11" xfId="47" applyNumberFormat="1" applyFont="1" applyFill="1" applyBorder="1" applyAlignment="1">
      <alignment vertical="center"/>
    </xf>
    <xf numFmtId="43" fontId="14" fillId="0" borderId="11" xfId="44" applyFont="1" applyBorder="1" applyAlignment="1">
      <alignment vertical="center"/>
    </xf>
    <xf numFmtId="174" fontId="4" fillId="0" borderId="13" xfId="46" applyNumberFormat="1" applyFont="1" applyBorder="1" applyAlignment="1">
      <alignment vertical="center"/>
    </xf>
    <xf numFmtId="174" fontId="4" fillId="0" borderId="15" xfId="46" applyNumberFormat="1" applyFont="1" applyBorder="1" applyAlignment="1">
      <alignment vertical="center"/>
    </xf>
    <xf numFmtId="174" fontId="4" fillId="0" borderId="15" xfId="47" applyNumberFormat="1" applyFont="1" applyBorder="1" applyAlignment="1">
      <alignment vertical="center"/>
    </xf>
    <xf numFmtId="174" fontId="4" fillId="0" borderId="15" xfId="46" applyNumberFormat="1" applyFont="1" applyFill="1" applyBorder="1" applyAlignment="1">
      <alignment vertical="center"/>
    </xf>
    <xf numFmtId="174" fontId="4" fillId="0" borderId="15" xfId="47" applyNumberFormat="1" applyFont="1" applyFill="1" applyBorder="1" applyAlignment="1">
      <alignment vertical="center"/>
    </xf>
    <xf numFmtId="174" fontId="14" fillId="0" borderId="0" xfId="47" applyNumberFormat="1" applyFont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7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43" fontId="4" fillId="0" borderId="13" xfId="47" applyNumberFormat="1" applyFont="1" applyFill="1" applyBorder="1" applyAlignment="1">
      <alignment vertical="center"/>
    </xf>
    <xf numFmtId="174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74" fontId="14" fillId="0" borderId="13" xfId="47" applyNumberFormat="1" applyFont="1" applyBorder="1" applyAlignment="1">
      <alignment vertical="center"/>
    </xf>
    <xf numFmtId="174" fontId="14" fillId="0" borderId="13" xfId="46" applyNumberFormat="1" applyFont="1" applyFill="1" applyBorder="1" applyAlignment="1">
      <alignment vertical="center"/>
    </xf>
    <xf numFmtId="174" fontId="14" fillId="0" borderId="13" xfId="47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15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74" fontId="14" fillId="0" borderId="0" xfId="47" applyNumberFormat="1" applyFont="1" applyBorder="1" applyAlignment="1">
      <alignment vertical="center"/>
    </xf>
    <xf numFmtId="178" fontId="14" fillId="0" borderId="0" xfId="46" applyNumberFormat="1" applyFont="1" applyFill="1" applyBorder="1" applyAlignment="1">
      <alignment vertical="center"/>
    </xf>
    <xf numFmtId="178" fontId="4" fillId="0" borderId="0" xfId="46" applyNumberFormat="1" applyFont="1" applyFill="1" applyAlignment="1">
      <alignment vertical="center"/>
    </xf>
    <xf numFmtId="175" fontId="14" fillId="0" borderId="0" xfId="47" applyNumberFormat="1" applyFont="1" applyBorder="1" applyAlignment="1">
      <alignment vertical="center"/>
    </xf>
    <xf numFmtId="175" fontId="14" fillId="0" borderId="11" xfId="46" applyNumberFormat="1" applyFont="1" applyFill="1" applyBorder="1" applyAlignment="1">
      <alignment vertical="center"/>
    </xf>
    <xf numFmtId="178" fontId="14" fillId="0" borderId="11" xfId="46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55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62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52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58" t="s">
        <v>17</v>
      </c>
      <c r="I5" s="9"/>
    </row>
    <row r="6" spans="1:9" ht="21" customHeight="1">
      <c r="A6" s="4"/>
      <c r="B6" s="140" t="s">
        <v>1</v>
      </c>
      <c r="C6" s="140"/>
      <c r="D6" s="140"/>
      <c r="E6" s="140"/>
      <c r="F6" s="140" t="s">
        <v>32</v>
      </c>
      <c r="G6" s="140"/>
      <c r="H6" s="140"/>
      <c r="I6" s="140"/>
    </row>
    <row r="7" spans="2:9" ht="21" customHeight="1">
      <c r="B7" s="59" t="s">
        <v>63</v>
      </c>
      <c r="C7" s="59"/>
      <c r="D7" s="59" t="s">
        <v>60</v>
      </c>
      <c r="E7" s="31"/>
      <c r="F7" s="59" t="s">
        <v>63</v>
      </c>
      <c r="G7" s="59"/>
      <c r="H7" s="59" t="s">
        <v>60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54984999</v>
      </c>
      <c r="C9" s="11"/>
      <c r="D9" s="2">
        <v>66338317</v>
      </c>
      <c r="E9" s="19"/>
      <c r="F9" s="2">
        <v>54877762</v>
      </c>
      <c r="G9" s="13"/>
      <c r="H9" s="2">
        <v>66261272</v>
      </c>
      <c r="I9" s="19"/>
    </row>
    <row r="10" spans="1:9" ht="21" customHeight="1">
      <c r="A10" s="14" t="s">
        <v>33</v>
      </c>
      <c r="B10" s="2">
        <v>607774714</v>
      </c>
      <c r="C10" s="14"/>
      <c r="D10" s="2">
        <v>394612287</v>
      </c>
      <c r="E10" s="19"/>
      <c r="F10" s="2">
        <v>557120363</v>
      </c>
      <c r="G10" s="13"/>
      <c r="H10" s="2">
        <v>342757301</v>
      </c>
      <c r="I10" s="19"/>
    </row>
    <row r="11" spans="1:9" ht="21" customHeight="1">
      <c r="A11" s="23" t="s">
        <v>41</v>
      </c>
      <c r="B11" s="2">
        <v>11136</v>
      </c>
      <c r="C11" s="23"/>
      <c r="D11" s="2">
        <v>7449</v>
      </c>
      <c r="E11" s="19"/>
      <c r="F11" s="2">
        <v>0</v>
      </c>
      <c r="G11" s="13"/>
      <c r="H11" s="2">
        <v>0</v>
      </c>
      <c r="I11" s="35"/>
    </row>
    <row r="12" spans="1:9" ht="21" customHeight="1">
      <c r="A12" s="23" t="s">
        <v>21</v>
      </c>
      <c r="B12" s="2">
        <v>25156365</v>
      </c>
      <c r="C12" s="23"/>
      <c r="D12" s="2">
        <v>24471159</v>
      </c>
      <c r="E12" s="19"/>
      <c r="F12" s="2">
        <v>24929953</v>
      </c>
      <c r="G12" s="13"/>
      <c r="H12" s="2">
        <v>24040842</v>
      </c>
      <c r="I12" s="19"/>
    </row>
    <row r="13" spans="1:9" ht="21" customHeight="1">
      <c r="A13" s="23" t="s">
        <v>22</v>
      </c>
      <c r="B13" s="2">
        <v>493907832</v>
      </c>
      <c r="C13" s="23"/>
      <c r="D13" s="2">
        <v>546613858</v>
      </c>
      <c r="E13" s="19"/>
      <c r="F13" s="2">
        <v>463198602</v>
      </c>
      <c r="G13" s="13"/>
      <c r="H13" s="2">
        <v>518115767</v>
      </c>
      <c r="I13" s="19"/>
    </row>
    <row r="14" spans="1:9" ht="21" customHeight="1">
      <c r="A14" s="23" t="s">
        <v>34</v>
      </c>
      <c r="B14" s="2">
        <v>1443528</v>
      </c>
      <c r="C14" s="23"/>
      <c r="D14" s="2">
        <v>1327421</v>
      </c>
      <c r="E14" s="19"/>
      <c r="F14" s="2">
        <v>37090632</v>
      </c>
      <c r="G14" s="13"/>
      <c r="H14" s="2">
        <v>33680877</v>
      </c>
      <c r="I14" s="19"/>
    </row>
    <row r="15" spans="1:9" ht="21" customHeight="1">
      <c r="A15" s="23" t="s">
        <v>23</v>
      </c>
      <c r="B15" s="39"/>
      <c r="C15" s="23"/>
      <c r="D15" s="39"/>
      <c r="E15" s="19"/>
      <c r="F15" s="2"/>
      <c r="G15" s="13"/>
      <c r="H15" s="50"/>
      <c r="I15" s="19"/>
    </row>
    <row r="16" spans="1:9" ht="21" customHeight="1">
      <c r="A16" s="36" t="s">
        <v>50</v>
      </c>
      <c r="B16" s="40"/>
      <c r="C16" s="36"/>
      <c r="D16" s="40"/>
      <c r="E16" s="19"/>
      <c r="F16" s="2"/>
      <c r="G16" s="13"/>
      <c r="H16" s="50"/>
      <c r="I16" s="19"/>
    </row>
    <row r="17" spans="1:9" ht="21" customHeight="1">
      <c r="A17" s="15" t="s">
        <v>24</v>
      </c>
      <c r="B17" s="12">
        <v>1939145202</v>
      </c>
      <c r="C17" s="15"/>
      <c r="D17" s="12">
        <v>1941586291</v>
      </c>
      <c r="E17" s="19"/>
      <c r="F17" s="2">
        <v>1890725953</v>
      </c>
      <c r="G17" s="13"/>
      <c r="H17" s="2">
        <v>1893632507</v>
      </c>
      <c r="I17" s="19"/>
    </row>
    <row r="18" spans="1:8" ht="21" customHeight="1">
      <c r="A18" s="15" t="s">
        <v>46</v>
      </c>
      <c r="B18" s="12">
        <v>4761170</v>
      </c>
      <c r="C18" s="15"/>
      <c r="D18" s="12">
        <v>4652521</v>
      </c>
      <c r="F18" s="2">
        <v>4660317</v>
      </c>
      <c r="H18" s="2">
        <v>4536487</v>
      </c>
    </row>
    <row r="19" spans="1:9" ht="21" customHeight="1">
      <c r="A19" s="18" t="s">
        <v>47</v>
      </c>
      <c r="B19" s="42">
        <f>SUM(B17:B18)</f>
        <v>1943906372</v>
      </c>
      <c r="C19" s="18"/>
      <c r="D19" s="52">
        <f>SUM(D17:D18)</f>
        <v>1946238812</v>
      </c>
      <c r="E19" s="19"/>
      <c r="F19" s="42">
        <f>SUM(F17:F18)</f>
        <v>1895386270</v>
      </c>
      <c r="G19" s="25"/>
      <c r="H19" s="54">
        <f>SUM(H17:H18)</f>
        <v>1898168994</v>
      </c>
      <c r="I19" s="19"/>
    </row>
    <row r="20" spans="1:9" ht="21" customHeight="1">
      <c r="A20" s="37" t="s">
        <v>42</v>
      </c>
      <c r="B20" s="12">
        <v>-526611</v>
      </c>
      <c r="C20" s="37"/>
      <c r="D20" s="12">
        <v>-493063</v>
      </c>
      <c r="E20" s="19"/>
      <c r="F20" s="12">
        <v>-491937</v>
      </c>
      <c r="G20" s="13"/>
      <c r="H20" s="12">
        <v>-450949</v>
      </c>
      <c r="I20" s="19"/>
    </row>
    <row r="21" spans="1:9" ht="21" customHeight="1">
      <c r="A21" s="37" t="s">
        <v>43</v>
      </c>
      <c r="B21" s="12">
        <v>-133477940</v>
      </c>
      <c r="C21" s="37"/>
      <c r="D21" s="12">
        <v>-116808546</v>
      </c>
      <c r="E21" s="19"/>
      <c r="F21" s="12">
        <v>-130174700</v>
      </c>
      <c r="G21" s="25"/>
      <c r="H21" s="12">
        <v>-113368416</v>
      </c>
      <c r="I21" s="19"/>
    </row>
    <row r="22" spans="1:9" ht="21" customHeight="1">
      <c r="A22" s="37" t="s">
        <v>44</v>
      </c>
      <c r="B22" s="12">
        <v>-2361729</v>
      </c>
      <c r="C22" s="37"/>
      <c r="D22" s="12">
        <v>-2709754</v>
      </c>
      <c r="E22" s="19"/>
      <c r="F22" s="12">
        <v>-2361729</v>
      </c>
      <c r="G22" s="13"/>
      <c r="H22" s="12">
        <v>-2709754</v>
      </c>
      <c r="I22" s="19"/>
    </row>
    <row r="23" spans="1:9" ht="21" customHeight="1">
      <c r="A23" s="18" t="s">
        <v>48</v>
      </c>
      <c r="B23" s="43">
        <f>B19+B20+B21+B22</f>
        <v>1807540092</v>
      </c>
      <c r="C23" s="18"/>
      <c r="D23" s="53">
        <f>D19+D20+D21+D22</f>
        <v>1826227449</v>
      </c>
      <c r="E23" s="19"/>
      <c r="F23" s="43">
        <f>F19+F20+F21+F22</f>
        <v>1762357904</v>
      </c>
      <c r="G23" s="13"/>
      <c r="H23" s="55">
        <f>H19+H20+H21+H22</f>
        <v>1781639875</v>
      </c>
      <c r="I23" s="19"/>
    </row>
    <row r="24" spans="1:9" ht="21" customHeight="1">
      <c r="A24" s="23" t="s">
        <v>57</v>
      </c>
      <c r="B24" s="19">
        <v>1521793</v>
      </c>
      <c r="C24" s="23"/>
      <c r="D24" s="19">
        <v>686373</v>
      </c>
      <c r="E24" s="19"/>
      <c r="F24" s="27">
        <v>118561</v>
      </c>
      <c r="G24" s="25"/>
      <c r="H24" s="27">
        <v>116245</v>
      </c>
      <c r="I24" s="19"/>
    </row>
    <row r="25" spans="1:8" ht="21" customHeight="1">
      <c r="A25" s="23" t="s">
        <v>25</v>
      </c>
      <c r="B25" s="19">
        <v>11378066</v>
      </c>
      <c r="C25" s="23"/>
      <c r="D25" s="19">
        <v>12262492</v>
      </c>
      <c r="F25" s="27">
        <v>8431689</v>
      </c>
      <c r="H25" s="27">
        <v>8776512</v>
      </c>
    </row>
    <row r="26" spans="1:9" ht="21" customHeight="1">
      <c r="A26" s="23" t="s">
        <v>3</v>
      </c>
      <c r="B26" s="19">
        <v>44052873</v>
      </c>
      <c r="C26" s="23"/>
      <c r="D26" s="19">
        <v>45230550</v>
      </c>
      <c r="E26" s="19"/>
      <c r="F26" s="27">
        <v>42613546</v>
      </c>
      <c r="G26" s="13"/>
      <c r="H26" s="27">
        <v>43767374</v>
      </c>
      <c r="I26" s="19"/>
    </row>
    <row r="27" spans="1:9" ht="21" customHeight="1">
      <c r="A27" s="23" t="s">
        <v>26</v>
      </c>
      <c r="B27" s="19">
        <v>714445</v>
      </c>
      <c r="C27" s="23"/>
      <c r="D27" s="19">
        <v>828594</v>
      </c>
      <c r="E27" s="19"/>
      <c r="F27" s="27">
        <v>637620</v>
      </c>
      <c r="G27" s="13"/>
      <c r="H27" s="27">
        <v>774276</v>
      </c>
      <c r="I27" s="19"/>
    </row>
    <row r="28" spans="1:9" ht="21" customHeight="1">
      <c r="A28" s="23" t="s">
        <v>53</v>
      </c>
      <c r="B28" s="19">
        <v>3508933</v>
      </c>
      <c r="C28" s="23"/>
      <c r="D28" s="19">
        <v>3347566</v>
      </c>
      <c r="E28" s="19"/>
      <c r="F28" s="27">
        <v>2453172</v>
      </c>
      <c r="G28" s="13"/>
      <c r="H28" s="27">
        <v>2355259</v>
      </c>
      <c r="I28" s="19"/>
    </row>
    <row r="29" spans="1:9" ht="21" customHeight="1">
      <c r="A29" s="23" t="s">
        <v>61</v>
      </c>
      <c r="B29" s="19">
        <v>4584968</v>
      </c>
      <c r="C29" s="23"/>
      <c r="D29" s="19">
        <v>3541325</v>
      </c>
      <c r="E29" s="19"/>
      <c r="F29" s="27">
        <v>0</v>
      </c>
      <c r="G29" s="13"/>
      <c r="H29" s="27">
        <v>0</v>
      </c>
      <c r="I29" s="19"/>
    </row>
    <row r="30" spans="1:9" ht="21" customHeight="1">
      <c r="A30" s="23" t="s">
        <v>59</v>
      </c>
      <c r="B30" s="19">
        <v>3924504</v>
      </c>
      <c r="C30" s="23"/>
      <c r="D30" s="19">
        <v>4366690</v>
      </c>
      <c r="E30" s="19"/>
      <c r="F30" s="27">
        <v>3838389</v>
      </c>
      <c r="G30" s="13"/>
      <c r="H30" s="27">
        <v>4328555</v>
      </c>
      <c r="I30" s="19"/>
    </row>
    <row r="31" spans="1:9" ht="21" customHeight="1">
      <c r="A31" s="23" t="s">
        <v>4</v>
      </c>
      <c r="B31" s="19">
        <v>13186657</v>
      </c>
      <c r="C31" s="23"/>
      <c r="D31" s="19">
        <v>14368259</v>
      </c>
      <c r="E31" s="19"/>
      <c r="F31" s="27">
        <v>11321205</v>
      </c>
      <c r="G31" s="13"/>
      <c r="H31" s="27">
        <v>12184928</v>
      </c>
      <c r="I31" s="19"/>
    </row>
    <row r="32" spans="1:9" ht="21" customHeight="1" thickBot="1">
      <c r="A32" s="21" t="s">
        <v>5</v>
      </c>
      <c r="B32" s="44">
        <f>B9+B10+B12+B13+B14+B23+B24+B25+B26+B27+B28+B31+B11+B30+B29</f>
        <v>3073690905</v>
      </c>
      <c r="C32" s="19"/>
      <c r="D32" s="44">
        <f>D9+D10+D12+D13+D14+D23+D24+D25+D26+D27+D28+D31+D11+D30+D29</f>
        <v>2944229789</v>
      </c>
      <c r="E32" s="19"/>
      <c r="F32" s="44">
        <f>F9+F10+F12+F13+F14+F23+F24+F25+F26+F27+F28+F31+F11+F30</f>
        <v>2968989398</v>
      </c>
      <c r="G32" s="13"/>
      <c r="H32" s="44">
        <f>H9+H10+H12+H13+H14+H23+H24+H25+H26+H27+H28+H31+H11+H30</f>
        <v>2838799083</v>
      </c>
      <c r="I32" s="19"/>
    </row>
    <row r="33" spans="2:9" ht="21" customHeight="1" thickTop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2:9" ht="21" customHeight="1">
      <c r="B45" s="2"/>
      <c r="D45" s="2"/>
      <c r="E45" s="19"/>
      <c r="F45" s="2"/>
      <c r="G45" s="13"/>
      <c r="I45" s="19"/>
    </row>
    <row r="46" spans="1:9" ht="21" customHeight="1">
      <c r="A46" s="10" t="s">
        <v>7</v>
      </c>
      <c r="B46" s="45"/>
      <c r="C46" s="10"/>
      <c r="D46" s="45"/>
      <c r="E46" s="19"/>
      <c r="F46" s="2"/>
      <c r="G46" s="13"/>
      <c r="I46" s="19"/>
    </row>
    <row r="47" spans="1:9" ht="21" customHeight="1">
      <c r="A47" s="14" t="s">
        <v>8</v>
      </c>
      <c r="B47" s="12">
        <v>2300957508</v>
      </c>
      <c r="C47" s="14"/>
      <c r="D47" s="12">
        <v>2178140784</v>
      </c>
      <c r="E47" s="19"/>
      <c r="F47" s="2">
        <v>2243518502</v>
      </c>
      <c r="G47" s="13"/>
      <c r="H47" s="2">
        <v>2116658689</v>
      </c>
      <c r="I47" s="19"/>
    </row>
    <row r="48" spans="1:9" ht="21" customHeight="1">
      <c r="A48" s="11" t="s">
        <v>58</v>
      </c>
      <c r="B48" s="12">
        <v>133364621</v>
      </c>
      <c r="C48" s="11"/>
      <c r="D48" s="12">
        <v>130927972</v>
      </c>
      <c r="E48" s="19"/>
      <c r="F48" s="2">
        <v>125819129</v>
      </c>
      <c r="G48" s="13"/>
      <c r="H48" s="2">
        <v>122899921</v>
      </c>
      <c r="I48" s="19"/>
    </row>
    <row r="49" spans="1:9" ht="21" customHeight="1">
      <c r="A49" s="11" t="s">
        <v>35</v>
      </c>
      <c r="B49" s="12">
        <v>12432222</v>
      </c>
      <c r="C49" s="11"/>
      <c r="D49" s="12">
        <v>12326299</v>
      </c>
      <c r="E49" s="19"/>
      <c r="F49" s="2">
        <v>12390485</v>
      </c>
      <c r="G49" s="13"/>
      <c r="H49" s="2">
        <v>12305367</v>
      </c>
      <c r="I49" s="19"/>
    </row>
    <row r="50" spans="1:9" ht="21" customHeight="1">
      <c r="A50" s="11" t="s">
        <v>56</v>
      </c>
      <c r="B50" s="12">
        <v>563464</v>
      </c>
      <c r="C50" s="11"/>
      <c r="D50" s="12">
        <v>272400</v>
      </c>
      <c r="E50" s="19"/>
      <c r="F50" s="2">
        <v>0</v>
      </c>
      <c r="G50" s="13"/>
      <c r="H50" s="2">
        <v>0</v>
      </c>
      <c r="I50" s="35"/>
    </row>
    <row r="51" spans="1:9" ht="21" customHeight="1">
      <c r="A51" s="11" t="s">
        <v>27</v>
      </c>
      <c r="B51" s="12">
        <v>20151973</v>
      </c>
      <c r="C51" s="11"/>
      <c r="D51" s="12">
        <v>26713721</v>
      </c>
      <c r="E51" s="19"/>
      <c r="F51" s="2">
        <v>19423356</v>
      </c>
      <c r="G51" s="13"/>
      <c r="H51" s="2">
        <v>26153232</v>
      </c>
      <c r="I51" s="19"/>
    </row>
    <row r="52" spans="1:9" ht="21" customHeight="1">
      <c r="A52" s="11" t="s">
        <v>28</v>
      </c>
      <c r="B52" s="12">
        <v>129517619</v>
      </c>
      <c r="C52" s="11"/>
      <c r="D52" s="12">
        <v>137815211</v>
      </c>
      <c r="E52" s="19"/>
      <c r="F52" s="2">
        <v>129312447</v>
      </c>
      <c r="G52" s="13"/>
      <c r="H52" s="2">
        <v>137624479</v>
      </c>
      <c r="I52" s="19"/>
    </row>
    <row r="53" spans="1:9" ht="21" customHeight="1">
      <c r="A53" s="11" t="s">
        <v>36</v>
      </c>
      <c r="B53" s="2">
        <f>+B24</f>
        <v>1521793</v>
      </c>
      <c r="C53" s="11"/>
      <c r="D53" s="12">
        <v>686373</v>
      </c>
      <c r="E53" s="19"/>
      <c r="F53" s="2">
        <f>+F24</f>
        <v>118561</v>
      </c>
      <c r="G53" s="13"/>
      <c r="H53" s="2">
        <v>116245</v>
      </c>
      <c r="I53" s="19"/>
    </row>
    <row r="54" spans="1:9" ht="21" customHeight="1">
      <c r="A54" s="11" t="s">
        <v>37</v>
      </c>
      <c r="B54" s="12">
        <v>13149243</v>
      </c>
      <c r="C54" s="11"/>
      <c r="D54" s="12">
        <v>12941250</v>
      </c>
      <c r="E54" s="19"/>
      <c r="F54" s="2">
        <v>12968938</v>
      </c>
      <c r="G54" s="13"/>
      <c r="H54" s="2">
        <v>12777872</v>
      </c>
      <c r="I54" s="19"/>
    </row>
    <row r="55" spans="1:9" ht="21" customHeight="1">
      <c r="A55" s="11" t="s">
        <v>54</v>
      </c>
      <c r="B55" s="12">
        <v>6731573</v>
      </c>
      <c r="C55" s="11"/>
      <c r="D55" s="12">
        <v>5702331</v>
      </c>
      <c r="E55" s="19"/>
      <c r="F55" s="2">
        <v>6519820</v>
      </c>
      <c r="G55" s="13"/>
      <c r="H55" s="2">
        <v>5468140</v>
      </c>
      <c r="I55" s="19"/>
    </row>
    <row r="56" spans="1:9" ht="21" customHeight="1">
      <c r="A56" s="11" t="s">
        <v>9</v>
      </c>
      <c r="B56" s="12">
        <v>62083398</v>
      </c>
      <c r="C56" s="11"/>
      <c r="D56" s="12">
        <v>59458565</v>
      </c>
      <c r="E56" s="19"/>
      <c r="F56" s="2">
        <v>40229470</v>
      </c>
      <c r="G56" s="13"/>
      <c r="H56" s="2">
        <v>40453713</v>
      </c>
      <c r="I56" s="19"/>
    </row>
    <row r="57" spans="1:9" ht="21" customHeight="1">
      <c r="A57" s="15" t="s">
        <v>10</v>
      </c>
      <c r="B57" s="43">
        <f>SUM(B47:B56)</f>
        <v>2680473414</v>
      </c>
      <c r="C57" s="15"/>
      <c r="D57" s="43">
        <f>SUM(D47:D56)</f>
        <v>2564984906</v>
      </c>
      <c r="E57" s="19"/>
      <c r="F57" s="43">
        <f>SUM(F47:F56)</f>
        <v>2590300708</v>
      </c>
      <c r="G57" s="13"/>
      <c r="H57" s="43">
        <f>SUM(H47:H56)</f>
        <v>2474457658</v>
      </c>
      <c r="I57" s="19"/>
    </row>
    <row r="58" spans="1:9" ht="21" customHeight="1">
      <c r="A58" s="15"/>
      <c r="B58" s="41"/>
      <c r="C58" s="15"/>
      <c r="D58" s="41"/>
      <c r="E58" s="19"/>
      <c r="F58" s="2"/>
      <c r="G58" s="13"/>
      <c r="I58" s="19"/>
    </row>
    <row r="59" spans="1:9" ht="21" customHeight="1">
      <c r="A59" s="11" t="s">
        <v>11</v>
      </c>
      <c r="B59" s="2"/>
      <c r="C59" s="11"/>
      <c r="D59" s="2"/>
      <c r="E59" s="19"/>
      <c r="F59" s="2"/>
      <c r="G59" s="13"/>
      <c r="I59" s="19"/>
    </row>
    <row r="60" spans="1:9" ht="21" customHeight="1">
      <c r="A60" s="14" t="s">
        <v>12</v>
      </c>
      <c r="B60" s="38"/>
      <c r="C60" s="14"/>
      <c r="D60" s="38"/>
      <c r="E60" s="19"/>
      <c r="F60" s="2"/>
      <c r="G60" s="13"/>
      <c r="I60" s="19"/>
    </row>
    <row r="61" spans="1:9" ht="21" customHeight="1">
      <c r="A61" s="15" t="s">
        <v>38</v>
      </c>
      <c r="B61" s="41"/>
      <c r="C61" s="15"/>
      <c r="D61" s="41"/>
      <c r="E61" s="19"/>
      <c r="F61" s="2"/>
      <c r="G61" s="13"/>
      <c r="I61" s="19"/>
    </row>
    <row r="62" spans="1:9" ht="21" customHeight="1" thickBot="1">
      <c r="A62" s="18" t="s">
        <v>49</v>
      </c>
      <c r="B62" s="46">
        <v>16550</v>
      </c>
      <c r="C62" s="18"/>
      <c r="D62" s="46">
        <v>16550</v>
      </c>
      <c r="E62" s="19"/>
      <c r="F62" s="46">
        <v>16550</v>
      </c>
      <c r="G62" s="13"/>
      <c r="H62" s="46">
        <v>16550</v>
      </c>
      <c r="I62" s="19"/>
    </row>
    <row r="63" spans="1:9" ht="21" customHeight="1" thickBot="1" thickTop="1">
      <c r="A63" s="18" t="s">
        <v>39</v>
      </c>
      <c r="B63" s="46">
        <v>39983450</v>
      </c>
      <c r="C63" s="18"/>
      <c r="D63" s="46">
        <v>39983450</v>
      </c>
      <c r="E63" s="19"/>
      <c r="F63" s="46">
        <v>39983450</v>
      </c>
      <c r="G63" s="13"/>
      <c r="H63" s="46">
        <v>39983450</v>
      </c>
      <c r="I63" s="19"/>
    </row>
    <row r="64" spans="1:9" ht="21" customHeight="1" thickTop="1">
      <c r="A64" s="15" t="s">
        <v>13</v>
      </c>
      <c r="B64" s="41"/>
      <c r="C64" s="15"/>
      <c r="D64" s="41"/>
      <c r="E64" s="19"/>
      <c r="F64" s="2"/>
      <c r="G64" s="13"/>
      <c r="I64" s="19"/>
    </row>
    <row r="65" spans="1:9" ht="21" customHeight="1">
      <c r="A65" s="18" t="s">
        <v>40</v>
      </c>
      <c r="B65" s="12">
        <v>19088429</v>
      </c>
      <c r="C65" s="18"/>
      <c r="D65" s="51">
        <v>19088429</v>
      </c>
      <c r="E65" s="19"/>
      <c r="F65" s="2">
        <v>19088429</v>
      </c>
      <c r="G65" s="13"/>
      <c r="H65" s="50">
        <v>19088429</v>
      </c>
      <c r="I65" s="19"/>
    </row>
    <row r="66" spans="1:9" ht="21" customHeight="1">
      <c r="A66" s="11" t="s">
        <v>51</v>
      </c>
      <c r="B66" s="12">
        <v>56346232</v>
      </c>
      <c r="C66" s="11"/>
      <c r="D66" s="51">
        <v>56346232</v>
      </c>
      <c r="E66" s="19"/>
      <c r="F66" s="2">
        <v>56346232</v>
      </c>
      <c r="G66" s="13"/>
      <c r="H66" s="50">
        <v>56346232</v>
      </c>
      <c r="I66" s="19"/>
    </row>
    <row r="67" spans="1:9" ht="21" customHeight="1">
      <c r="A67" s="11" t="s">
        <v>29</v>
      </c>
      <c r="B67" s="12">
        <v>56078787</v>
      </c>
      <c r="C67" s="11"/>
      <c r="D67" s="12">
        <v>55239381</v>
      </c>
      <c r="E67" s="19"/>
      <c r="F67" s="2">
        <v>57889762</v>
      </c>
      <c r="G67" s="13"/>
      <c r="H67" s="2">
        <v>56354551</v>
      </c>
      <c r="I67" s="19"/>
    </row>
    <row r="68" spans="1:9" ht="21" customHeight="1">
      <c r="A68" s="11" t="s">
        <v>14</v>
      </c>
      <c r="B68" s="2"/>
      <c r="C68" s="11"/>
      <c r="D68" s="50"/>
      <c r="E68" s="19"/>
      <c r="F68" s="2"/>
      <c r="G68" s="24"/>
      <c r="H68" s="50"/>
      <c r="I68" s="19"/>
    </row>
    <row r="69" spans="1:9" ht="21" customHeight="1">
      <c r="A69" s="15" t="s">
        <v>15</v>
      </c>
      <c r="B69" s="41"/>
      <c r="C69" s="15"/>
      <c r="D69" s="56"/>
      <c r="E69" s="19"/>
      <c r="F69" s="2"/>
      <c r="H69" s="50"/>
      <c r="I69" s="19"/>
    </row>
    <row r="70" spans="1:9" ht="21" customHeight="1">
      <c r="A70" s="18" t="s">
        <v>20</v>
      </c>
      <c r="B70" s="2">
        <v>22000000</v>
      </c>
      <c r="C70" s="16"/>
      <c r="D70" s="2">
        <v>21000000</v>
      </c>
      <c r="E70" s="19"/>
      <c r="F70" s="2">
        <v>22000000</v>
      </c>
      <c r="G70" s="13"/>
      <c r="H70" s="2">
        <v>21000000</v>
      </c>
      <c r="I70" s="19"/>
    </row>
    <row r="71" spans="1:9" ht="21" customHeight="1">
      <c r="A71" s="18" t="s">
        <v>19</v>
      </c>
      <c r="B71" s="2">
        <v>96500000</v>
      </c>
      <c r="C71" s="16"/>
      <c r="D71" s="2">
        <v>91500000</v>
      </c>
      <c r="E71" s="19"/>
      <c r="F71" s="2">
        <v>96500000</v>
      </c>
      <c r="G71" s="13"/>
      <c r="H71" s="2">
        <v>91500000</v>
      </c>
      <c r="I71" s="19"/>
    </row>
    <row r="72" spans="1:9" ht="21" customHeight="1">
      <c r="A72" s="15" t="s">
        <v>16</v>
      </c>
      <c r="B72" s="17">
        <v>143005225</v>
      </c>
      <c r="C72" s="15"/>
      <c r="D72" s="17">
        <v>135841529</v>
      </c>
      <c r="E72" s="19"/>
      <c r="F72" s="47">
        <v>126864267</v>
      </c>
      <c r="G72" s="13"/>
      <c r="H72" s="47">
        <v>120052213</v>
      </c>
      <c r="I72" s="19"/>
    </row>
    <row r="73" spans="1:9" ht="21" customHeight="1">
      <c r="A73" s="15" t="s">
        <v>45</v>
      </c>
      <c r="B73" s="2">
        <f>SUM(B65:B72)</f>
        <v>393018673</v>
      </c>
      <c r="C73" s="15"/>
      <c r="D73" s="50">
        <f>SUM(D65:D72)</f>
        <v>379015571</v>
      </c>
      <c r="E73" s="32"/>
      <c r="F73" s="2">
        <f>SUM(F65:F72)</f>
        <v>378688690</v>
      </c>
      <c r="G73" s="13"/>
      <c r="H73" s="50">
        <f>SUM(H65:H72)</f>
        <v>364341425</v>
      </c>
      <c r="I73" s="19"/>
    </row>
    <row r="74" spans="1:9" ht="21" customHeight="1">
      <c r="A74" s="11" t="s">
        <v>30</v>
      </c>
      <c r="B74" s="17">
        <v>198818</v>
      </c>
      <c r="C74" s="34"/>
      <c r="D74" s="17">
        <v>229312</v>
      </c>
      <c r="E74" s="19"/>
      <c r="F74" s="47">
        <v>0</v>
      </c>
      <c r="G74" s="13"/>
      <c r="H74" s="57">
        <v>0</v>
      </c>
      <c r="I74" s="33"/>
    </row>
    <row r="75" spans="1:9" ht="21" customHeight="1">
      <c r="A75" s="15" t="s">
        <v>18</v>
      </c>
      <c r="B75" s="20">
        <f>SUM(B73:B74)</f>
        <v>393217491</v>
      </c>
      <c r="C75" s="15"/>
      <c r="D75" s="20">
        <f>SUM(D73:D74)</f>
        <v>379244883</v>
      </c>
      <c r="E75" s="19"/>
      <c r="F75" s="43">
        <f>SUM(F73:F74)</f>
        <v>378688690</v>
      </c>
      <c r="G75" s="13"/>
      <c r="H75" s="43">
        <f>SUM(H73:H74)</f>
        <v>364341425</v>
      </c>
      <c r="I75" s="19"/>
    </row>
    <row r="76" spans="1:9" ht="21" customHeight="1" thickBot="1">
      <c r="A76" s="22" t="s">
        <v>31</v>
      </c>
      <c r="B76" s="26">
        <f>+B57+B75</f>
        <v>3073690905</v>
      </c>
      <c r="C76" s="22"/>
      <c r="D76" s="26">
        <f>+D57+D75</f>
        <v>2944229789</v>
      </c>
      <c r="E76" s="19"/>
      <c r="F76" s="46">
        <f>+F57+F75</f>
        <v>2968989398</v>
      </c>
      <c r="G76" s="13"/>
      <c r="H76" s="46">
        <f>+H57+H75</f>
        <v>2838799083</v>
      </c>
      <c r="I76" s="19"/>
    </row>
    <row r="77" spans="2:6" ht="21" customHeight="1" thickTop="1">
      <c r="B77" s="48"/>
      <c r="D77" s="48"/>
      <c r="F77" s="48"/>
    </row>
    <row r="78" spans="1:8" ht="21" customHeight="1">
      <c r="A78" s="49"/>
      <c r="B78" s="48"/>
      <c r="D78" s="48"/>
      <c r="F78" s="48"/>
      <c r="H78" s="48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="90" zoomScaleNormal="90" zoomScalePageLayoutView="0" workbookViewId="0" topLeftCell="A1">
      <pane xSplit="6" ySplit="8" topLeftCell="G9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A1" sqref="A1:Q1"/>
    </sheetView>
  </sheetViews>
  <sheetFormatPr defaultColWidth="9.140625" defaultRowHeight="12.75"/>
  <cols>
    <col min="1" max="1" width="0.42578125" style="63" customWidth="1"/>
    <col min="2" max="5" width="1.7109375" style="63" customWidth="1"/>
    <col min="6" max="6" width="37.8515625" style="63" customWidth="1"/>
    <col min="7" max="7" width="14.8515625" style="75" customWidth="1"/>
    <col min="8" max="8" width="1.8515625" style="63" customWidth="1"/>
    <col min="9" max="9" width="14.140625" style="75" customWidth="1"/>
    <col min="10" max="10" width="2.140625" style="63" customWidth="1"/>
    <col min="11" max="11" width="15.00390625" style="63" customWidth="1"/>
    <col min="12" max="12" width="1.8515625" style="63" customWidth="1"/>
    <col min="13" max="13" width="15.00390625" style="76" customWidth="1"/>
    <col min="14" max="14" width="2.00390625" style="63" customWidth="1"/>
    <col min="15" max="15" width="14.140625" style="75" customWidth="1"/>
    <col min="16" max="16" width="1.8515625" style="63" customWidth="1"/>
    <col min="17" max="17" width="14.8515625" style="63" customWidth="1"/>
    <col min="18" max="18" width="14.28125" style="68" bestFit="1" customWidth="1"/>
    <col min="19" max="19" width="9.140625" style="69" customWidth="1"/>
    <col min="20" max="16384" width="9.140625" style="63" customWidth="1"/>
  </cols>
  <sheetData>
    <row r="1" spans="1:20" ht="18.75" customHeight="1">
      <c r="A1" s="141" t="s">
        <v>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60"/>
      <c r="S1" s="61"/>
      <c r="T1" s="62"/>
    </row>
    <row r="2" spans="1:20" ht="18.75" customHeight="1">
      <c r="A2" s="141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60"/>
      <c r="S2" s="61"/>
      <c r="T2" s="62"/>
    </row>
    <row r="3" spans="1:20" ht="18.75" customHeight="1">
      <c r="A3" s="141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60"/>
      <c r="S3" s="61"/>
      <c r="T3" s="62"/>
    </row>
    <row r="4" spans="1:20" ht="18.75" customHeight="1">
      <c r="A4" s="141" t="s">
        <v>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60"/>
      <c r="S4" s="61"/>
      <c r="T4" s="62"/>
    </row>
    <row r="5" spans="7:17" ht="18.75" customHeight="1">
      <c r="G5" s="64"/>
      <c r="I5" s="64"/>
      <c r="M5" s="65"/>
      <c r="N5" s="66"/>
      <c r="O5" s="64"/>
      <c r="P5" s="66"/>
      <c r="Q5" s="67" t="s">
        <v>17</v>
      </c>
    </row>
    <row r="6" spans="7:17" ht="18.75" customHeight="1">
      <c r="G6" s="142" t="s">
        <v>1</v>
      </c>
      <c r="H6" s="142"/>
      <c r="I6" s="142"/>
      <c r="J6" s="142"/>
      <c r="K6" s="142"/>
      <c r="L6" s="70"/>
      <c r="M6" s="142" t="s">
        <v>32</v>
      </c>
      <c r="N6" s="142"/>
      <c r="O6" s="142"/>
      <c r="P6" s="142"/>
      <c r="Q6" s="142"/>
    </row>
    <row r="7" spans="7:17" ht="18.75" customHeight="1">
      <c r="G7" s="71" t="s">
        <v>63</v>
      </c>
      <c r="H7" s="72"/>
      <c r="I7" s="71" t="s">
        <v>67</v>
      </c>
      <c r="J7" s="72"/>
      <c r="K7" s="71" t="s">
        <v>68</v>
      </c>
      <c r="M7" s="71" t="s">
        <v>63</v>
      </c>
      <c r="N7" s="72"/>
      <c r="O7" s="71" t="s">
        <v>67</v>
      </c>
      <c r="P7" s="72"/>
      <c r="Q7" s="71" t="s">
        <v>68</v>
      </c>
    </row>
    <row r="8" spans="7:17" ht="13.5" customHeight="1">
      <c r="G8" s="73"/>
      <c r="H8" s="72"/>
      <c r="I8" s="73"/>
      <c r="J8" s="72"/>
      <c r="K8" s="73"/>
      <c r="M8" s="74"/>
      <c r="N8" s="72"/>
      <c r="O8" s="74"/>
      <c r="P8" s="72"/>
      <c r="Q8" s="73"/>
    </row>
    <row r="9" spans="11:17" ht="12.75" customHeight="1">
      <c r="K9" s="75"/>
      <c r="O9" s="76"/>
      <c r="Q9" s="75"/>
    </row>
    <row r="10" spans="11:17" ht="7.5" customHeight="1">
      <c r="K10" s="75"/>
      <c r="O10" s="76"/>
      <c r="Q10" s="75"/>
    </row>
    <row r="11" spans="1:17" ht="18.75" customHeight="1">
      <c r="A11" s="63" t="s">
        <v>69</v>
      </c>
      <c r="G11" s="77">
        <v>26753246</v>
      </c>
      <c r="I11" s="77">
        <v>26213643</v>
      </c>
      <c r="K11" s="77">
        <v>25501170</v>
      </c>
      <c r="M11" s="78">
        <v>25624350</v>
      </c>
      <c r="O11" s="78">
        <v>25073798</v>
      </c>
      <c r="Q11" s="78">
        <v>24543949</v>
      </c>
    </row>
    <row r="12" spans="1:17" ht="18.75" customHeight="1">
      <c r="A12" s="63" t="s">
        <v>70</v>
      </c>
      <c r="G12" s="77">
        <v>9928133</v>
      </c>
      <c r="I12" s="77">
        <v>9645705</v>
      </c>
      <c r="K12" s="77">
        <v>9435552</v>
      </c>
      <c r="L12" s="79"/>
      <c r="M12" s="78">
        <v>9460599</v>
      </c>
      <c r="O12" s="78">
        <v>9182942</v>
      </c>
      <c r="Q12" s="78">
        <v>9044946</v>
      </c>
    </row>
    <row r="13" spans="3:17" ht="18.75" customHeight="1">
      <c r="C13" s="63" t="s">
        <v>71</v>
      </c>
      <c r="G13" s="80">
        <f>G11-G12</f>
        <v>16825113</v>
      </c>
      <c r="I13" s="80">
        <f>I11-I12</f>
        <v>16567938</v>
      </c>
      <c r="K13" s="81">
        <f>K11-K12</f>
        <v>16065618</v>
      </c>
      <c r="M13" s="82">
        <f>M11-M12</f>
        <v>16163751</v>
      </c>
      <c r="O13" s="82">
        <f>O11-O12</f>
        <v>15890856</v>
      </c>
      <c r="Q13" s="83">
        <f>Q11-Q12</f>
        <v>15499003</v>
      </c>
    </row>
    <row r="14" spans="1:17" ht="18.75" customHeight="1">
      <c r="A14" s="63" t="s">
        <v>72</v>
      </c>
      <c r="G14" s="77">
        <v>8807346</v>
      </c>
      <c r="I14" s="77">
        <v>8501081</v>
      </c>
      <c r="K14" s="77">
        <v>8227219</v>
      </c>
      <c r="M14" s="78">
        <v>7659527</v>
      </c>
      <c r="O14" s="78">
        <v>7492199</v>
      </c>
      <c r="Q14" s="78">
        <v>7167858</v>
      </c>
    </row>
    <row r="15" spans="1:17" ht="18.75" customHeight="1">
      <c r="A15" s="63" t="s">
        <v>73</v>
      </c>
      <c r="G15" s="77">
        <v>2208682</v>
      </c>
      <c r="I15" s="77">
        <v>2128985</v>
      </c>
      <c r="K15" s="77">
        <v>2069863</v>
      </c>
      <c r="M15" s="78">
        <v>2175350</v>
      </c>
      <c r="O15" s="78">
        <v>2107063</v>
      </c>
      <c r="Q15" s="78">
        <v>2046226</v>
      </c>
    </row>
    <row r="16" spans="3:17" ht="18.75" customHeight="1">
      <c r="C16" s="63" t="s">
        <v>74</v>
      </c>
      <c r="G16" s="80">
        <f>G14-G15</f>
        <v>6598664</v>
      </c>
      <c r="I16" s="80">
        <f>I14-I15</f>
        <v>6372096</v>
      </c>
      <c r="K16" s="81">
        <f>K14-K15</f>
        <v>6157356</v>
      </c>
      <c r="M16" s="82">
        <f>M14-M15</f>
        <v>5484177</v>
      </c>
      <c r="O16" s="82">
        <f>O14-O15</f>
        <v>5385136</v>
      </c>
      <c r="Q16" s="83">
        <f>Q14-Q15</f>
        <v>5121632</v>
      </c>
    </row>
    <row r="17" spans="1:17" ht="18.75" customHeight="1">
      <c r="A17" s="63" t="s">
        <v>75</v>
      </c>
      <c r="G17" s="84">
        <v>1492492</v>
      </c>
      <c r="I17" s="84">
        <v>1399500</v>
      </c>
      <c r="K17" s="84">
        <v>1923489</v>
      </c>
      <c r="M17" s="85">
        <v>1625653</v>
      </c>
      <c r="O17" s="85">
        <v>1517197</v>
      </c>
      <c r="Q17" s="85">
        <v>1729070</v>
      </c>
    </row>
    <row r="18" spans="1:17" ht="18.75" customHeight="1">
      <c r="A18" s="63" t="s">
        <v>76</v>
      </c>
      <c r="G18" s="77">
        <v>2501502</v>
      </c>
      <c r="I18" s="77">
        <v>1633475</v>
      </c>
      <c r="K18" s="77">
        <v>1467835</v>
      </c>
      <c r="M18" s="78">
        <v>2540775</v>
      </c>
      <c r="O18" s="78">
        <v>1628628</v>
      </c>
      <c r="Q18" s="78">
        <v>1299395</v>
      </c>
    </row>
    <row r="19" spans="1:17" ht="18.75" customHeight="1">
      <c r="A19" s="63" t="s">
        <v>77</v>
      </c>
      <c r="G19" s="77">
        <v>52003</v>
      </c>
      <c r="I19" s="77">
        <v>53729</v>
      </c>
      <c r="K19" s="77">
        <v>49784</v>
      </c>
      <c r="M19" s="78">
        <v>0</v>
      </c>
      <c r="O19" s="78">
        <v>0</v>
      </c>
      <c r="Q19" s="78">
        <v>0</v>
      </c>
    </row>
    <row r="20" spans="1:17" ht="18.75" customHeight="1">
      <c r="A20" s="63" t="s">
        <v>78</v>
      </c>
      <c r="B20" s="86"/>
      <c r="C20" s="86"/>
      <c r="D20" s="86"/>
      <c r="E20" s="86"/>
      <c r="F20" s="86"/>
      <c r="G20" s="77">
        <v>197969</v>
      </c>
      <c r="I20" s="77">
        <v>585160</v>
      </c>
      <c r="K20" s="77">
        <v>136152</v>
      </c>
      <c r="M20" s="78">
        <v>75186</v>
      </c>
      <c r="O20" s="78">
        <v>246147</v>
      </c>
      <c r="Q20" s="78">
        <v>111869</v>
      </c>
    </row>
    <row r="21" spans="1:17" ht="18.75" customHeight="1">
      <c r="A21" s="63" t="s">
        <v>79</v>
      </c>
      <c r="B21" s="86"/>
      <c r="C21" s="86"/>
      <c r="D21" s="86"/>
      <c r="E21" s="86"/>
      <c r="F21" s="86"/>
      <c r="G21" s="77">
        <v>710728</v>
      </c>
      <c r="I21" s="77">
        <v>1316338</v>
      </c>
      <c r="K21" s="77">
        <v>1013975</v>
      </c>
      <c r="M21" s="78">
        <v>1069435</v>
      </c>
      <c r="O21" s="78">
        <v>2027711</v>
      </c>
      <c r="Q21" s="78">
        <v>1294639</v>
      </c>
    </row>
    <row r="22" spans="1:17" ht="18.75" customHeight="1">
      <c r="A22" s="63" t="s">
        <v>80</v>
      </c>
      <c r="G22" s="87">
        <v>97370</v>
      </c>
      <c r="I22" s="87">
        <v>112633</v>
      </c>
      <c r="K22" s="87">
        <v>138349</v>
      </c>
      <c r="M22" s="88">
        <v>64495</v>
      </c>
      <c r="O22" s="88">
        <v>86520</v>
      </c>
      <c r="Q22" s="88">
        <v>98688</v>
      </c>
    </row>
    <row r="23" spans="3:17" ht="18.75" customHeight="1">
      <c r="C23" s="63" t="s">
        <v>81</v>
      </c>
      <c r="G23" s="80">
        <f>G13+G16+SUM(G17:G22)</f>
        <v>28475841</v>
      </c>
      <c r="I23" s="80">
        <f>I13+I16+SUM(I17:I22)</f>
        <v>28040869</v>
      </c>
      <c r="K23" s="81">
        <f>K13+K16+SUM(K17:K22)</f>
        <v>26952558</v>
      </c>
      <c r="M23" s="82">
        <f>M13+M16+SUM(M17:M22)</f>
        <v>27023472</v>
      </c>
      <c r="O23" s="82">
        <f>O13+O16+SUM(O17:O22)</f>
        <v>26782195</v>
      </c>
      <c r="Q23" s="83">
        <f>Q13+Q16+SUM(Q17:Q22)</f>
        <v>25154296</v>
      </c>
    </row>
    <row r="24" spans="1:17" ht="18.75" customHeight="1">
      <c r="A24" s="63" t="s">
        <v>82</v>
      </c>
      <c r="G24" s="77"/>
      <c r="I24" s="77"/>
      <c r="K24" s="89"/>
      <c r="M24" s="78"/>
      <c r="O24" s="78"/>
      <c r="Q24" s="90"/>
    </row>
    <row r="25" spans="3:17" ht="18.75" customHeight="1">
      <c r="C25" s="63" t="s">
        <v>83</v>
      </c>
      <c r="G25" s="78">
        <v>6445705</v>
      </c>
      <c r="I25" s="78">
        <v>6273386</v>
      </c>
      <c r="K25" s="78">
        <v>6552164</v>
      </c>
      <c r="M25" s="78">
        <v>5844337</v>
      </c>
      <c r="O25" s="78">
        <v>5687203</v>
      </c>
      <c r="Q25" s="78">
        <v>5912792</v>
      </c>
    </row>
    <row r="26" spans="3:17" ht="18.75" customHeight="1">
      <c r="C26" s="63" t="s">
        <v>84</v>
      </c>
      <c r="G26" s="77">
        <v>22198</v>
      </c>
      <c r="I26" s="77">
        <v>46497</v>
      </c>
      <c r="K26" s="77">
        <v>19708</v>
      </c>
      <c r="M26" s="78">
        <v>16100</v>
      </c>
      <c r="O26" s="78">
        <v>40430</v>
      </c>
      <c r="Q26" s="78">
        <v>14700</v>
      </c>
    </row>
    <row r="27" spans="3:17" ht="18.75" customHeight="1">
      <c r="C27" s="63" t="s">
        <v>85</v>
      </c>
      <c r="G27" s="77">
        <v>2409167</v>
      </c>
      <c r="I27" s="77">
        <v>2916087</v>
      </c>
      <c r="K27" s="77">
        <v>2368054</v>
      </c>
      <c r="M27" s="78">
        <v>2227293</v>
      </c>
      <c r="O27" s="78">
        <v>2733240</v>
      </c>
      <c r="Q27" s="78">
        <v>2195010</v>
      </c>
    </row>
    <row r="28" spans="3:17" ht="18.75" customHeight="1">
      <c r="C28" s="63" t="s">
        <v>86</v>
      </c>
      <c r="G28" s="77">
        <v>789835</v>
      </c>
      <c r="I28" s="77">
        <v>862564</v>
      </c>
      <c r="K28" s="77">
        <v>831674</v>
      </c>
      <c r="M28" s="78">
        <v>766933</v>
      </c>
      <c r="O28" s="78">
        <v>825086</v>
      </c>
      <c r="Q28" s="78">
        <v>819312</v>
      </c>
    </row>
    <row r="29" spans="3:17" ht="18.75" customHeight="1">
      <c r="C29" s="63" t="s">
        <v>19</v>
      </c>
      <c r="G29" s="87">
        <v>2271479</v>
      </c>
      <c r="I29" s="87">
        <v>2747449</v>
      </c>
      <c r="K29" s="87">
        <v>2323373</v>
      </c>
      <c r="M29" s="88">
        <v>2194770</v>
      </c>
      <c r="O29" s="88">
        <v>2556315</v>
      </c>
      <c r="Q29" s="88">
        <v>2116456</v>
      </c>
    </row>
    <row r="30" spans="5:17" ht="18.75" customHeight="1">
      <c r="E30" s="63" t="s">
        <v>87</v>
      </c>
      <c r="G30" s="80">
        <f>SUM(G25:G29)</f>
        <v>11938384</v>
      </c>
      <c r="I30" s="80">
        <f>SUM(I25:I29)</f>
        <v>12845983</v>
      </c>
      <c r="K30" s="81">
        <f>SUM(K25:K29)</f>
        <v>12094973</v>
      </c>
      <c r="M30" s="82">
        <f>SUM(M25:M29)</f>
        <v>11049433</v>
      </c>
      <c r="O30" s="82">
        <f>SUM(O25:O29)</f>
        <v>11842274</v>
      </c>
      <c r="Q30" s="83">
        <f>SUM(Q25:Q29)</f>
        <v>11058270</v>
      </c>
    </row>
    <row r="31" spans="1:17" ht="18.75" customHeight="1">
      <c r="A31" s="63" t="s">
        <v>88</v>
      </c>
      <c r="G31" s="88">
        <v>6259153</v>
      </c>
      <c r="I31" s="88">
        <v>5688387</v>
      </c>
      <c r="K31" s="88">
        <v>4945769</v>
      </c>
      <c r="M31" s="88">
        <v>6207220</v>
      </c>
      <c r="O31" s="88">
        <v>5715267</v>
      </c>
      <c r="Q31" s="88">
        <v>4880251</v>
      </c>
    </row>
    <row r="32" spans="1:17" ht="18.75" customHeight="1">
      <c r="A32" s="63" t="s">
        <v>89</v>
      </c>
      <c r="G32" s="77">
        <f>G23-G30-G31</f>
        <v>10278304</v>
      </c>
      <c r="I32" s="77">
        <f>I23-I30-I31</f>
        <v>9506499</v>
      </c>
      <c r="K32" s="89">
        <f>K23-K30-K31</f>
        <v>9911816</v>
      </c>
      <c r="M32" s="78">
        <f>M23-M30-M31</f>
        <v>9766819</v>
      </c>
      <c r="O32" s="78">
        <f>O23-O30-O31</f>
        <v>9224654</v>
      </c>
      <c r="Q32" s="90">
        <f>Q23-Q30-Q31</f>
        <v>9215775</v>
      </c>
    </row>
    <row r="33" spans="1:17" ht="18.75" customHeight="1">
      <c r="A33" s="63" t="s">
        <v>90</v>
      </c>
      <c r="G33" s="88">
        <v>2036155</v>
      </c>
      <c r="I33" s="88">
        <v>1388090</v>
      </c>
      <c r="K33" s="88">
        <v>1785457</v>
      </c>
      <c r="M33" s="91">
        <v>1853894</v>
      </c>
      <c r="O33" s="91">
        <v>1232478</v>
      </c>
      <c r="Q33" s="91">
        <v>1587289</v>
      </c>
    </row>
    <row r="34" spans="1:17" ht="18.75" customHeight="1">
      <c r="A34" s="63" t="s">
        <v>91</v>
      </c>
      <c r="G34" s="82">
        <f>G32-G33</f>
        <v>8242149</v>
      </c>
      <c r="I34" s="82">
        <f>I32-I33</f>
        <v>8118409</v>
      </c>
      <c r="K34" s="83">
        <f>K32-K33</f>
        <v>8126359</v>
      </c>
      <c r="M34" s="82">
        <f>M32-M33</f>
        <v>7912925</v>
      </c>
      <c r="O34" s="82">
        <f>O32-O33</f>
        <v>7992176</v>
      </c>
      <c r="Q34" s="83">
        <f>Q32-Q33</f>
        <v>7628486</v>
      </c>
    </row>
    <row r="35" spans="1:17" ht="18.75" customHeight="1">
      <c r="A35" s="63" t="s">
        <v>92</v>
      </c>
      <c r="G35" s="84"/>
      <c r="I35" s="84"/>
      <c r="K35" s="92"/>
      <c r="M35" s="85"/>
      <c r="O35" s="85"/>
      <c r="Q35" s="93"/>
    </row>
    <row r="36" spans="3:17" ht="18.75" customHeight="1">
      <c r="C36" s="94" t="s">
        <v>93</v>
      </c>
      <c r="G36" s="95"/>
      <c r="I36" s="95"/>
      <c r="K36" s="96"/>
      <c r="M36" s="95"/>
      <c r="O36" s="95"/>
      <c r="Q36" s="96"/>
    </row>
    <row r="37" spans="4:17" ht="18.75" customHeight="1">
      <c r="D37" s="63" t="s">
        <v>94</v>
      </c>
      <c r="G37" s="95"/>
      <c r="I37" s="95"/>
      <c r="K37" s="96"/>
      <c r="M37" s="95"/>
      <c r="O37" s="95"/>
      <c r="Q37" s="96"/>
    </row>
    <row r="38" spans="5:17" ht="18.75" customHeight="1">
      <c r="E38" s="63" t="s">
        <v>95</v>
      </c>
      <c r="G38" s="97"/>
      <c r="I38" s="97"/>
      <c r="K38" s="98"/>
      <c r="M38" s="99"/>
      <c r="O38" s="99"/>
      <c r="Q38" s="100"/>
    </row>
    <row r="39" spans="6:17" ht="18.75" customHeight="1">
      <c r="F39" s="63" t="s">
        <v>96</v>
      </c>
      <c r="G39" s="63"/>
      <c r="I39" s="63"/>
      <c r="K39" s="101"/>
      <c r="M39" s="63"/>
      <c r="O39" s="63"/>
      <c r="Q39" s="101"/>
    </row>
    <row r="40" spans="6:17" ht="18.75" customHeight="1">
      <c r="F40" s="63" t="s">
        <v>97</v>
      </c>
      <c r="G40" s="78">
        <v>7309234</v>
      </c>
      <c r="I40" s="101">
        <v>-502589</v>
      </c>
      <c r="K40" s="101">
        <v>-123880</v>
      </c>
      <c r="M40" s="78">
        <v>7244056</v>
      </c>
      <c r="O40" s="101">
        <v>-529423</v>
      </c>
      <c r="Q40" s="101">
        <v>-278538</v>
      </c>
    </row>
    <row r="41" spans="6:19" s="94" customFormat="1" ht="18.75" customHeight="1">
      <c r="F41" s="94" t="s">
        <v>98</v>
      </c>
      <c r="G41" s="101">
        <v>-802875</v>
      </c>
      <c r="I41" s="101">
        <v>-208914</v>
      </c>
      <c r="K41" s="101">
        <v>-1389530</v>
      </c>
      <c r="M41" s="101">
        <v>-800463</v>
      </c>
      <c r="O41" s="101">
        <v>-204093</v>
      </c>
      <c r="Q41" s="101">
        <v>-1221091</v>
      </c>
      <c r="R41" s="91"/>
      <c r="S41" s="95"/>
    </row>
    <row r="42" spans="5:17" ht="18.75" customHeight="1">
      <c r="E42" s="63" t="s">
        <v>99</v>
      </c>
      <c r="G42" s="77"/>
      <c r="I42" s="77"/>
      <c r="K42" s="101"/>
      <c r="M42" s="101"/>
      <c r="O42" s="101"/>
      <c r="Q42" s="102"/>
    </row>
    <row r="43" spans="6:18" ht="18.75" customHeight="1">
      <c r="F43" s="63" t="s">
        <v>100</v>
      </c>
      <c r="G43" s="101">
        <v>-1145471</v>
      </c>
      <c r="I43" s="101">
        <v>-506889</v>
      </c>
      <c r="J43" s="103"/>
      <c r="K43" s="101">
        <v>-1366984</v>
      </c>
      <c r="L43" s="103"/>
      <c r="M43" s="101">
        <v>-1062751</v>
      </c>
      <c r="N43" s="103"/>
      <c r="O43" s="101">
        <v>-703851</v>
      </c>
      <c r="Q43" s="101">
        <v>-667371</v>
      </c>
      <c r="R43" s="104"/>
    </row>
    <row r="44" spans="5:18" ht="18.75" customHeight="1">
      <c r="E44" s="94" t="s">
        <v>101</v>
      </c>
      <c r="G44" s="105"/>
      <c r="I44" s="105"/>
      <c r="J44" s="103"/>
      <c r="K44" s="105"/>
      <c r="L44" s="103"/>
      <c r="M44" s="105"/>
      <c r="N44" s="103"/>
      <c r="O44" s="105"/>
      <c r="Q44" s="105"/>
      <c r="R44" s="104"/>
    </row>
    <row r="45" spans="5:18" ht="18.75" customHeight="1">
      <c r="E45" s="94"/>
      <c r="F45" s="94" t="s">
        <v>102</v>
      </c>
      <c r="G45" s="101">
        <v>-1325933</v>
      </c>
      <c r="I45" s="106">
        <v>138784</v>
      </c>
      <c r="J45" s="103"/>
      <c r="K45" s="107">
        <v>322138</v>
      </c>
      <c r="L45" s="103"/>
      <c r="M45" s="101">
        <v>-1312777</v>
      </c>
      <c r="N45" s="103"/>
      <c r="O45" s="106">
        <v>142818</v>
      </c>
      <c r="Q45" s="108">
        <v>314803</v>
      </c>
      <c r="R45" s="104"/>
    </row>
    <row r="46" spans="3:18" ht="18.75" customHeight="1">
      <c r="C46" s="94" t="s">
        <v>103</v>
      </c>
      <c r="G46" s="109"/>
      <c r="I46" s="109"/>
      <c r="J46" s="103"/>
      <c r="K46" s="110"/>
      <c r="L46" s="103"/>
      <c r="M46" s="111"/>
      <c r="N46" s="103"/>
      <c r="O46" s="111"/>
      <c r="Q46" s="112"/>
      <c r="R46" s="104"/>
    </row>
    <row r="47" spans="4:18" ht="18.75" customHeight="1">
      <c r="D47" s="63" t="s">
        <v>94</v>
      </c>
      <c r="G47" s="109"/>
      <c r="I47" s="109"/>
      <c r="J47" s="103"/>
      <c r="K47" s="110"/>
      <c r="L47" s="103"/>
      <c r="M47" s="111"/>
      <c r="N47" s="103"/>
      <c r="O47" s="111"/>
      <c r="Q47" s="112"/>
      <c r="R47" s="104"/>
    </row>
    <row r="48" spans="5:17" ht="18.75" customHeight="1">
      <c r="E48" s="94" t="s">
        <v>101</v>
      </c>
      <c r="G48" s="99"/>
      <c r="I48" s="99"/>
      <c r="K48" s="99"/>
      <c r="M48" s="113"/>
      <c r="O48" s="113"/>
      <c r="Q48" s="99"/>
    </row>
    <row r="49" spans="5:17" ht="18.75" customHeight="1">
      <c r="E49" s="94"/>
      <c r="F49" s="94" t="s">
        <v>102</v>
      </c>
      <c r="G49" s="114">
        <v>0</v>
      </c>
      <c r="I49" s="114">
        <v>18</v>
      </c>
      <c r="K49" s="115">
        <v>0</v>
      </c>
      <c r="M49" s="114">
        <v>0</v>
      </c>
      <c r="O49" s="114">
        <v>18</v>
      </c>
      <c r="Q49" s="115">
        <v>0</v>
      </c>
    </row>
    <row r="50" spans="5:17" ht="18.75" customHeight="1">
      <c r="E50" s="94" t="s">
        <v>104</v>
      </c>
      <c r="G50" s="80">
        <f>SUM(G36:G49)</f>
        <v>4034955</v>
      </c>
      <c r="I50" s="100">
        <f>SUM(I36:I49)</f>
        <v>-1079590</v>
      </c>
      <c r="K50" s="100">
        <f>SUM(K36:K49)</f>
        <v>-2558256</v>
      </c>
      <c r="M50" s="80">
        <f>SUM(M36:M49)</f>
        <v>4068065</v>
      </c>
      <c r="O50" s="100">
        <f>SUM(O36:O49)</f>
        <v>-1294531</v>
      </c>
      <c r="Q50" s="100">
        <f>SUM(Q36:Q49)</f>
        <v>-1852197</v>
      </c>
    </row>
    <row r="51" spans="1:17" ht="18.75" customHeight="1" thickBot="1">
      <c r="A51" s="66" t="s">
        <v>105</v>
      </c>
      <c r="G51" s="116">
        <f>G34+G50</f>
        <v>12277104</v>
      </c>
      <c r="I51" s="117">
        <f>I34+I50</f>
        <v>7038819</v>
      </c>
      <c r="K51" s="118">
        <f>K34+K50</f>
        <v>5568103</v>
      </c>
      <c r="M51" s="117">
        <f>M34+M50</f>
        <v>11980990</v>
      </c>
      <c r="O51" s="117">
        <f>O34+O50</f>
        <v>6697645</v>
      </c>
      <c r="Q51" s="118">
        <f>Q34+Q50</f>
        <v>5776289</v>
      </c>
    </row>
    <row r="52" spans="1:17" ht="18.75" customHeight="1" thickTop="1">
      <c r="A52" s="66" t="s">
        <v>106</v>
      </c>
      <c r="G52" s="77"/>
      <c r="I52" s="77"/>
      <c r="K52" s="89"/>
      <c r="M52" s="78"/>
      <c r="O52" s="78"/>
      <c r="Q52" s="90"/>
    </row>
    <row r="53" spans="3:17" ht="18.75" customHeight="1">
      <c r="C53" s="63" t="s">
        <v>107</v>
      </c>
      <c r="G53" s="77">
        <f>G34-G54</f>
        <v>8161315</v>
      </c>
      <c r="I53" s="77">
        <f>I34-I54</f>
        <v>8047006</v>
      </c>
      <c r="K53" s="89">
        <f>K34-K54</f>
        <v>8060800</v>
      </c>
      <c r="M53" s="78">
        <f>M34-M54</f>
        <v>7912925</v>
      </c>
      <c r="O53" s="78">
        <f>O34-O54</f>
        <v>7992176</v>
      </c>
      <c r="Q53" s="90">
        <f>Q34-Q54</f>
        <v>7628486</v>
      </c>
    </row>
    <row r="54" spans="3:17" ht="18.75" customHeight="1">
      <c r="C54" s="63" t="s">
        <v>108</v>
      </c>
      <c r="G54" s="77">
        <v>80834</v>
      </c>
      <c r="I54" s="77">
        <v>71403</v>
      </c>
      <c r="K54" s="77">
        <v>65559</v>
      </c>
      <c r="M54" s="78">
        <v>0</v>
      </c>
      <c r="O54" s="78">
        <v>0</v>
      </c>
      <c r="Q54" s="90">
        <v>0</v>
      </c>
    </row>
    <row r="55" spans="7:17" ht="18.75" customHeight="1" thickBot="1">
      <c r="G55" s="117">
        <f>SUM(G53:G54)</f>
        <v>8242149</v>
      </c>
      <c r="I55" s="117">
        <f>SUM(I53:I54)</f>
        <v>8118409</v>
      </c>
      <c r="K55" s="118">
        <f>SUM(K53:K54)</f>
        <v>8126359</v>
      </c>
      <c r="M55" s="119">
        <f>SUM(M53:M54)</f>
        <v>7912925</v>
      </c>
      <c r="O55" s="119">
        <f>SUM(O53:O54)</f>
        <v>7992176</v>
      </c>
      <c r="Q55" s="120">
        <f>SUM(Q53:Q54)</f>
        <v>7628486</v>
      </c>
    </row>
    <row r="56" spans="1:17" ht="18.75" customHeight="1" thickTop="1">
      <c r="A56" s="66" t="s">
        <v>109</v>
      </c>
      <c r="G56" s="77"/>
      <c r="I56" s="77"/>
      <c r="K56" s="89"/>
      <c r="M56" s="78"/>
      <c r="O56" s="78"/>
      <c r="Q56" s="90"/>
    </row>
    <row r="57" spans="3:17" ht="18.75" customHeight="1">
      <c r="C57" s="63" t="s">
        <v>107</v>
      </c>
      <c r="G57" s="68">
        <f>G51-G58</f>
        <v>12196262</v>
      </c>
      <c r="I57" s="68">
        <f>I51-I58</f>
        <v>6967416</v>
      </c>
      <c r="K57" s="121">
        <f>K51-K58</f>
        <v>5502467</v>
      </c>
      <c r="M57" s="68">
        <f>M51-M58</f>
        <v>11980990</v>
      </c>
      <c r="O57" s="68">
        <f>O51-O58</f>
        <v>6697645</v>
      </c>
      <c r="Q57" s="121">
        <f>Q51-Q58</f>
        <v>5776289</v>
      </c>
    </row>
    <row r="58" spans="3:17" ht="18.75" customHeight="1">
      <c r="C58" s="63" t="s">
        <v>108</v>
      </c>
      <c r="G58" s="77">
        <v>80842</v>
      </c>
      <c r="I58" s="77">
        <v>71403</v>
      </c>
      <c r="K58" s="77">
        <v>65636</v>
      </c>
      <c r="M58" s="78">
        <v>0</v>
      </c>
      <c r="O58" s="78">
        <v>0</v>
      </c>
      <c r="Q58" s="90">
        <v>0</v>
      </c>
    </row>
    <row r="59" spans="7:17" ht="18.75" customHeight="1" thickBot="1">
      <c r="G59" s="117">
        <f>SUM(G57:G58)</f>
        <v>12277104</v>
      </c>
      <c r="I59" s="117">
        <f>SUM(I57:I58)</f>
        <v>7038819</v>
      </c>
      <c r="K59" s="118">
        <f>SUM(K57:K58)</f>
        <v>5568103</v>
      </c>
      <c r="M59" s="117">
        <f>SUM(M57:M58)</f>
        <v>11980990</v>
      </c>
      <c r="O59" s="117">
        <f>SUM(O57:O58)</f>
        <v>6697645</v>
      </c>
      <c r="Q59" s="118">
        <f>SUM(Q57:Q58)</f>
        <v>5776289</v>
      </c>
    </row>
    <row r="60" spans="1:17" ht="18.75" customHeight="1" thickBot="1" thickTop="1">
      <c r="A60" s="66" t="s">
        <v>110</v>
      </c>
      <c r="G60" s="122">
        <f>G53/G62</f>
        <v>4.275529731884707</v>
      </c>
      <c r="I60" s="122">
        <f>I53/I62</f>
        <v>4.215645812672912</v>
      </c>
      <c r="K60" s="123">
        <f>K53/K62</f>
        <v>4.222872179639708</v>
      </c>
      <c r="M60" s="124">
        <f>M53/M62</f>
        <v>4.145403786482178</v>
      </c>
      <c r="O60" s="124">
        <f>O53/O62</f>
        <v>4.186921606439084</v>
      </c>
      <c r="Q60" s="125">
        <f>Q53/Q62</f>
        <v>3.9963925791696857</v>
      </c>
    </row>
    <row r="61" spans="1:17" ht="18.75" customHeight="1" thickTop="1">
      <c r="A61" s="66" t="s">
        <v>111</v>
      </c>
      <c r="K61" s="75"/>
      <c r="O61" s="76"/>
      <c r="Q61" s="76"/>
    </row>
    <row r="62" spans="1:17" ht="18.75" customHeight="1" thickBot="1">
      <c r="A62" s="66"/>
      <c r="B62" s="66" t="s">
        <v>112</v>
      </c>
      <c r="C62" s="66"/>
      <c r="D62" s="66"/>
      <c r="G62" s="126">
        <v>1908843</v>
      </c>
      <c r="H62" s="127"/>
      <c r="I62" s="126">
        <v>1908843</v>
      </c>
      <c r="J62" s="127"/>
      <c r="K62" s="128">
        <v>1908843</v>
      </c>
      <c r="L62" s="127"/>
      <c r="M62" s="129">
        <v>1908843</v>
      </c>
      <c r="O62" s="129">
        <v>1908843</v>
      </c>
      <c r="Q62" s="130">
        <v>1908843</v>
      </c>
    </row>
    <row r="63" ht="15" thickTop="1">
      <c r="Q63" s="75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pane xSplit="6" ySplit="8" topLeftCell="G9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A1" sqref="A1:M1"/>
    </sheetView>
  </sheetViews>
  <sheetFormatPr defaultColWidth="9.140625" defaultRowHeight="12.75"/>
  <cols>
    <col min="1" max="1" width="0.42578125" style="63" customWidth="1"/>
    <col min="2" max="5" width="1.7109375" style="63" customWidth="1"/>
    <col min="6" max="6" width="47.8515625" style="63" customWidth="1"/>
    <col min="7" max="7" width="14.140625" style="75" customWidth="1"/>
    <col min="8" max="8" width="2.140625" style="63" customWidth="1"/>
    <col min="9" max="9" width="14.140625" style="63" customWidth="1"/>
    <col min="10" max="10" width="1.8515625" style="63" customWidth="1"/>
    <col min="11" max="11" width="14.140625" style="76" customWidth="1"/>
    <col min="12" max="12" width="1.8515625" style="63" customWidth="1"/>
    <col min="13" max="13" width="14.8515625" style="63" customWidth="1"/>
    <col min="14" max="14" width="14.28125" style="68" bestFit="1" customWidth="1"/>
    <col min="15" max="15" width="9.140625" style="69" customWidth="1"/>
    <col min="16" max="16384" width="9.140625" style="63" customWidth="1"/>
  </cols>
  <sheetData>
    <row r="1" spans="1:16" ht="18.75" customHeight="1">
      <c r="A1" s="141" t="s">
        <v>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60"/>
      <c r="O1" s="61"/>
      <c r="P1" s="62"/>
    </row>
    <row r="2" spans="1:16" ht="18.75" customHeight="1">
      <c r="A2" s="141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60"/>
      <c r="O2" s="61"/>
      <c r="P2" s="62"/>
    </row>
    <row r="3" spans="1:16" ht="18.75" customHeight="1">
      <c r="A3" s="143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60"/>
      <c r="O3" s="61"/>
      <c r="P3" s="62"/>
    </row>
    <row r="4" spans="1:16" ht="18.75" customHeight="1">
      <c r="A4" s="141" t="s">
        <v>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60"/>
      <c r="O4" s="61"/>
      <c r="P4" s="62"/>
    </row>
    <row r="5" spans="7:13" ht="18.75" customHeight="1">
      <c r="G5" s="64"/>
      <c r="K5" s="65"/>
      <c r="L5" s="66"/>
      <c r="M5" s="67" t="s">
        <v>17</v>
      </c>
    </row>
    <row r="6" spans="7:13" ht="18.75" customHeight="1">
      <c r="G6" s="142" t="s">
        <v>1</v>
      </c>
      <c r="H6" s="142"/>
      <c r="I6" s="142"/>
      <c r="J6" s="70"/>
      <c r="K6" s="142" t="s">
        <v>32</v>
      </c>
      <c r="L6" s="142"/>
      <c r="M6" s="142"/>
    </row>
    <row r="7" spans="7:13" ht="18.75" customHeight="1">
      <c r="G7" s="131" t="s">
        <v>114</v>
      </c>
      <c r="H7" s="72"/>
      <c r="I7" s="131" t="s">
        <v>115</v>
      </c>
      <c r="K7" s="131" t="s">
        <v>114</v>
      </c>
      <c r="L7" s="72"/>
      <c r="M7" s="132" t="s">
        <v>115</v>
      </c>
    </row>
    <row r="8" spans="7:13" ht="13.5" customHeight="1">
      <c r="G8" s="73"/>
      <c r="H8" s="72"/>
      <c r="I8" s="73"/>
      <c r="K8" s="74"/>
      <c r="L8" s="72"/>
      <c r="M8" s="73"/>
    </row>
    <row r="9" spans="9:13" ht="12.75" customHeight="1">
      <c r="I9" s="75"/>
      <c r="M9" s="75"/>
    </row>
    <row r="10" spans="9:13" ht="7.5" customHeight="1">
      <c r="I10" s="75"/>
      <c r="M10" s="75"/>
    </row>
    <row r="11" spans="1:13" ht="18.75" customHeight="1">
      <c r="A11" s="63" t="s">
        <v>69</v>
      </c>
      <c r="G11" s="77">
        <v>78616266</v>
      </c>
      <c r="I11" s="77">
        <v>76922287</v>
      </c>
      <c r="K11" s="78">
        <v>75296151</v>
      </c>
      <c r="M11" s="78">
        <v>73970544</v>
      </c>
    </row>
    <row r="12" spans="1:13" ht="18.75" customHeight="1">
      <c r="A12" s="63" t="s">
        <v>70</v>
      </c>
      <c r="G12" s="77">
        <v>28945855</v>
      </c>
      <c r="I12" s="77">
        <v>29227346</v>
      </c>
      <c r="J12" s="79"/>
      <c r="K12" s="78">
        <v>27574938</v>
      </c>
      <c r="M12" s="78">
        <v>27998924</v>
      </c>
    </row>
    <row r="13" spans="3:13" ht="18.75" customHeight="1">
      <c r="C13" s="63" t="s">
        <v>71</v>
      </c>
      <c r="G13" s="80">
        <f>G11-G12</f>
        <v>49670411</v>
      </c>
      <c r="I13" s="80">
        <f>I11-I12</f>
        <v>47694941</v>
      </c>
      <c r="K13" s="82">
        <f>K11-K12</f>
        <v>47721213</v>
      </c>
      <c r="M13" s="82">
        <f>M11-M12</f>
        <v>45971620</v>
      </c>
    </row>
    <row r="14" spans="1:13" ht="18.75" customHeight="1">
      <c r="A14" s="63" t="s">
        <v>72</v>
      </c>
      <c r="G14" s="77">
        <v>26338628</v>
      </c>
      <c r="I14" s="77">
        <v>24457900</v>
      </c>
      <c r="K14" s="78">
        <v>23138627</v>
      </c>
      <c r="M14" s="78">
        <v>21534530</v>
      </c>
    </row>
    <row r="15" spans="1:13" ht="18.75" customHeight="1">
      <c r="A15" s="63" t="s">
        <v>73</v>
      </c>
      <c r="G15" s="77">
        <v>6648423</v>
      </c>
      <c r="I15" s="77">
        <v>6221212</v>
      </c>
      <c r="K15" s="78">
        <v>6563748</v>
      </c>
      <c r="M15" s="78">
        <v>6147625</v>
      </c>
    </row>
    <row r="16" spans="3:13" ht="18.75" customHeight="1">
      <c r="C16" s="63" t="s">
        <v>74</v>
      </c>
      <c r="G16" s="80">
        <f>G14-G15</f>
        <v>19690205</v>
      </c>
      <c r="I16" s="80">
        <f>I14-I15</f>
        <v>18236688</v>
      </c>
      <c r="K16" s="82">
        <f>K14-K15</f>
        <v>16574879</v>
      </c>
      <c r="M16" s="82">
        <f>M14-M15</f>
        <v>15386905</v>
      </c>
    </row>
    <row r="17" spans="1:13" ht="18.75" customHeight="1">
      <c r="A17" s="63" t="s">
        <v>75</v>
      </c>
      <c r="G17" s="84">
        <v>4521325</v>
      </c>
      <c r="I17" s="84">
        <v>5433086</v>
      </c>
      <c r="K17" s="85">
        <v>4691221</v>
      </c>
      <c r="M17" s="85">
        <v>4750778</v>
      </c>
    </row>
    <row r="18" spans="1:13" ht="18.75" customHeight="1">
      <c r="A18" s="63" t="s">
        <v>76</v>
      </c>
      <c r="G18" s="77">
        <v>5463762</v>
      </c>
      <c r="I18" s="77">
        <v>3049133</v>
      </c>
      <c r="K18" s="78">
        <v>5498189</v>
      </c>
      <c r="M18" s="78">
        <v>1949127</v>
      </c>
    </row>
    <row r="19" spans="1:13" ht="18.75" customHeight="1">
      <c r="A19" s="63" t="s">
        <v>77</v>
      </c>
      <c r="G19" s="77">
        <v>187728</v>
      </c>
      <c r="I19" s="77">
        <v>55227</v>
      </c>
      <c r="K19" s="78">
        <v>0</v>
      </c>
      <c r="M19" s="78">
        <v>0</v>
      </c>
    </row>
    <row r="20" spans="1:13" ht="18.75" customHeight="1">
      <c r="A20" s="63" t="s">
        <v>78</v>
      </c>
      <c r="B20" s="86"/>
      <c r="C20" s="86"/>
      <c r="D20" s="86"/>
      <c r="E20" s="86"/>
      <c r="F20" s="86"/>
      <c r="G20" s="77">
        <v>987083</v>
      </c>
      <c r="I20" s="77">
        <v>457290</v>
      </c>
      <c r="K20" s="78">
        <v>518889</v>
      </c>
      <c r="M20" s="78">
        <v>413137</v>
      </c>
    </row>
    <row r="21" spans="1:13" ht="18.75" customHeight="1">
      <c r="A21" s="63" t="s">
        <v>79</v>
      </c>
      <c r="B21" s="86"/>
      <c r="C21" s="86"/>
      <c r="D21" s="86"/>
      <c r="E21" s="86"/>
      <c r="F21" s="86"/>
      <c r="G21" s="77">
        <v>2895707</v>
      </c>
      <c r="I21" s="77">
        <v>3182083</v>
      </c>
      <c r="K21" s="78">
        <v>4291158</v>
      </c>
      <c r="M21" s="78">
        <v>3652542</v>
      </c>
    </row>
    <row r="22" spans="1:13" ht="18.75" customHeight="1">
      <c r="A22" s="63" t="s">
        <v>80</v>
      </c>
      <c r="G22" s="87">
        <v>308134</v>
      </c>
      <c r="I22" s="87">
        <v>382615</v>
      </c>
      <c r="K22" s="88">
        <v>216826</v>
      </c>
      <c r="M22" s="88">
        <v>288217</v>
      </c>
    </row>
    <row r="23" spans="3:13" ht="18.75" customHeight="1">
      <c r="C23" s="63" t="s">
        <v>81</v>
      </c>
      <c r="G23" s="80">
        <f>G13+G16+SUM(G17:G22)</f>
        <v>83724355</v>
      </c>
      <c r="I23" s="80">
        <f>I13+I16+SUM(I17:I22)</f>
        <v>78491063</v>
      </c>
      <c r="K23" s="82">
        <f>K13+K16+SUM(K17:K22)</f>
        <v>79512375</v>
      </c>
      <c r="M23" s="82">
        <f>M13+M16+SUM(M17:M22)</f>
        <v>72412326</v>
      </c>
    </row>
    <row r="24" spans="1:13" ht="18.75" customHeight="1">
      <c r="A24" s="63" t="s">
        <v>82</v>
      </c>
      <c r="G24" s="77"/>
      <c r="I24" s="77"/>
      <c r="K24" s="78"/>
      <c r="M24" s="78"/>
    </row>
    <row r="25" spans="3:13" ht="18.75" customHeight="1">
      <c r="C25" s="63" t="s">
        <v>83</v>
      </c>
      <c r="G25" s="78">
        <v>18937956</v>
      </c>
      <c r="I25" s="78">
        <v>19090156</v>
      </c>
      <c r="K25" s="78">
        <v>17153403</v>
      </c>
      <c r="M25" s="78">
        <v>17310129</v>
      </c>
    </row>
    <row r="26" spans="3:13" ht="18.75" customHeight="1">
      <c r="C26" s="63" t="s">
        <v>84</v>
      </c>
      <c r="G26" s="77">
        <v>101910</v>
      </c>
      <c r="I26" s="77">
        <v>82473</v>
      </c>
      <c r="K26" s="78">
        <v>71230</v>
      </c>
      <c r="M26" s="78">
        <v>67670</v>
      </c>
    </row>
    <row r="27" spans="3:13" ht="18.75" customHeight="1">
      <c r="C27" s="63" t="s">
        <v>85</v>
      </c>
      <c r="G27" s="77">
        <v>7516077</v>
      </c>
      <c r="I27" s="77">
        <v>7373957</v>
      </c>
      <c r="K27" s="78">
        <v>6970904</v>
      </c>
      <c r="M27" s="78">
        <v>6842178</v>
      </c>
    </row>
    <row r="28" spans="3:13" ht="18.75" customHeight="1">
      <c r="C28" s="63" t="s">
        <v>86</v>
      </c>
      <c r="G28" s="77">
        <v>2516922</v>
      </c>
      <c r="I28" s="77">
        <v>2549002</v>
      </c>
      <c r="K28" s="78">
        <v>2440086</v>
      </c>
      <c r="M28" s="78">
        <v>2487825</v>
      </c>
    </row>
    <row r="29" spans="3:13" ht="18.75" customHeight="1">
      <c r="C29" s="63" t="s">
        <v>19</v>
      </c>
      <c r="G29" s="87">
        <v>6785445</v>
      </c>
      <c r="I29" s="87">
        <v>8441135</v>
      </c>
      <c r="K29" s="88">
        <v>6330181</v>
      </c>
      <c r="M29" s="88">
        <v>7872837</v>
      </c>
    </row>
    <row r="30" spans="5:13" ht="18.75" customHeight="1">
      <c r="E30" s="63" t="s">
        <v>87</v>
      </c>
      <c r="G30" s="80">
        <f>SUM(G25:G29)</f>
        <v>35858310</v>
      </c>
      <c r="I30" s="80">
        <f>SUM(I25:I29)</f>
        <v>37536723</v>
      </c>
      <c r="K30" s="82">
        <f>SUM(K25:K29)</f>
        <v>32965804</v>
      </c>
      <c r="M30" s="82">
        <f>SUM(M25:M29)</f>
        <v>34580639</v>
      </c>
    </row>
    <row r="31" spans="1:13" ht="18.75" customHeight="1">
      <c r="A31" s="63" t="s">
        <v>88</v>
      </c>
      <c r="G31" s="88">
        <v>17753213</v>
      </c>
      <c r="I31" s="88">
        <v>12131540</v>
      </c>
      <c r="K31" s="88">
        <v>17441596</v>
      </c>
      <c r="M31" s="88">
        <v>11917990</v>
      </c>
    </row>
    <row r="32" spans="1:13" ht="18.75" customHeight="1">
      <c r="A32" s="63" t="s">
        <v>89</v>
      </c>
      <c r="G32" s="77">
        <f>G23-G30-G31</f>
        <v>30112832</v>
      </c>
      <c r="I32" s="77">
        <f>I23-I30-I31</f>
        <v>28822800</v>
      </c>
      <c r="K32" s="78">
        <f>K23-K30-K31</f>
        <v>29104975</v>
      </c>
      <c r="M32" s="78">
        <f>M23-M30-M31</f>
        <v>25913697</v>
      </c>
    </row>
    <row r="33" spans="1:13" ht="18.75" customHeight="1">
      <c r="A33" s="63" t="s">
        <v>90</v>
      </c>
      <c r="G33" s="88">
        <v>5375594</v>
      </c>
      <c r="I33" s="88">
        <v>5086860</v>
      </c>
      <c r="K33" s="91">
        <v>4940886</v>
      </c>
      <c r="M33" s="91">
        <v>4331725</v>
      </c>
    </row>
    <row r="34" spans="1:13" ht="18.75" customHeight="1">
      <c r="A34" s="63" t="s">
        <v>91</v>
      </c>
      <c r="G34" s="82">
        <f>G32-G33</f>
        <v>24737238</v>
      </c>
      <c r="I34" s="82">
        <f>I32-I33</f>
        <v>23735940</v>
      </c>
      <c r="K34" s="82">
        <f>K32-K33</f>
        <v>24164089</v>
      </c>
      <c r="M34" s="82">
        <f>M32-M33</f>
        <v>21581972</v>
      </c>
    </row>
    <row r="35" spans="1:13" ht="18.75" customHeight="1">
      <c r="A35" s="63" t="s">
        <v>92</v>
      </c>
      <c r="G35" s="84"/>
      <c r="I35" s="92"/>
      <c r="K35" s="85"/>
      <c r="M35" s="93"/>
    </row>
    <row r="36" spans="3:13" ht="18.75" customHeight="1">
      <c r="C36" s="94" t="s">
        <v>93</v>
      </c>
      <c r="G36" s="95"/>
      <c r="I36" s="96"/>
      <c r="K36" s="95"/>
      <c r="M36" s="96"/>
    </row>
    <row r="37" spans="4:13" ht="18.75" customHeight="1">
      <c r="D37" s="63" t="s">
        <v>94</v>
      </c>
      <c r="G37" s="95"/>
      <c r="I37" s="96"/>
      <c r="K37" s="95"/>
      <c r="M37" s="96"/>
    </row>
    <row r="38" spans="5:13" ht="18.75" customHeight="1">
      <c r="E38" s="63" t="s">
        <v>95</v>
      </c>
      <c r="G38" s="97"/>
      <c r="I38" s="98"/>
      <c r="K38" s="99"/>
      <c r="M38" s="100"/>
    </row>
    <row r="39" spans="6:13" ht="18.75" customHeight="1">
      <c r="F39" s="63" t="s">
        <v>96</v>
      </c>
      <c r="G39" s="63"/>
      <c r="I39" s="108"/>
      <c r="K39" s="63"/>
      <c r="M39" s="105"/>
    </row>
    <row r="40" spans="6:13" ht="18.75" customHeight="1">
      <c r="F40" s="133" t="s">
        <v>97</v>
      </c>
      <c r="G40" s="108">
        <v>8109735</v>
      </c>
      <c r="I40" s="108">
        <v>3216191</v>
      </c>
      <c r="K40" s="134">
        <v>7980537</v>
      </c>
      <c r="M40" s="134">
        <v>1902296</v>
      </c>
    </row>
    <row r="41" spans="6:15" s="94" customFormat="1" ht="18.75" customHeight="1">
      <c r="F41" s="133" t="s">
        <v>98</v>
      </c>
      <c r="G41" s="135">
        <v>-855270</v>
      </c>
      <c r="I41" s="135">
        <v>-3110750</v>
      </c>
      <c r="K41" s="135">
        <v>-848037</v>
      </c>
      <c r="M41" s="135">
        <v>-2010817</v>
      </c>
      <c r="N41" s="91"/>
      <c r="O41" s="95"/>
    </row>
    <row r="42" spans="5:13" ht="18.75" customHeight="1">
      <c r="E42" s="63" t="s">
        <v>99</v>
      </c>
      <c r="G42" s="77"/>
      <c r="I42" s="89"/>
      <c r="K42" s="136"/>
      <c r="M42" s="102"/>
    </row>
    <row r="43" spans="6:14" ht="18.75" customHeight="1">
      <c r="F43" s="63" t="s">
        <v>100</v>
      </c>
      <c r="G43" s="137">
        <v>-4191683</v>
      </c>
      <c r="H43" s="103"/>
      <c r="I43" s="113">
        <v>-2475163</v>
      </c>
      <c r="J43" s="103"/>
      <c r="K43" s="105">
        <v>-3401488</v>
      </c>
      <c r="M43" s="105">
        <v>-873097</v>
      </c>
      <c r="N43" s="104"/>
    </row>
    <row r="44" spans="5:14" ht="18.75" customHeight="1">
      <c r="E44" s="94" t="s">
        <v>101</v>
      </c>
      <c r="G44" s="113"/>
      <c r="H44" s="103"/>
      <c r="I44" s="113"/>
      <c r="J44" s="103"/>
      <c r="K44" s="109"/>
      <c r="M44" s="109"/>
      <c r="N44" s="104"/>
    </row>
    <row r="45" spans="5:14" ht="18.75" customHeight="1">
      <c r="E45" s="94"/>
      <c r="F45" s="94" t="s">
        <v>102</v>
      </c>
      <c r="G45" s="113">
        <v>-1517500</v>
      </c>
      <c r="H45" s="103"/>
      <c r="I45" s="113">
        <v>-101565</v>
      </c>
      <c r="J45" s="103"/>
      <c r="K45" s="109">
        <v>-1492450</v>
      </c>
      <c r="M45" s="109">
        <v>-56187</v>
      </c>
      <c r="N45" s="104"/>
    </row>
    <row r="46" spans="3:14" ht="18.75" customHeight="1">
      <c r="C46" s="63" t="s">
        <v>103</v>
      </c>
      <c r="G46" s="109"/>
      <c r="H46" s="103"/>
      <c r="I46" s="110"/>
      <c r="J46" s="103"/>
      <c r="K46" s="111"/>
      <c r="M46" s="112"/>
      <c r="N46" s="104"/>
    </row>
    <row r="47" spans="4:14" ht="18.75" customHeight="1">
      <c r="D47" s="63" t="s">
        <v>94</v>
      </c>
      <c r="G47" s="109"/>
      <c r="H47" s="103"/>
      <c r="I47" s="110"/>
      <c r="J47" s="103"/>
      <c r="K47" s="111"/>
      <c r="M47" s="112"/>
      <c r="N47" s="104"/>
    </row>
    <row r="48" spans="5:13" ht="18.75" customHeight="1">
      <c r="E48" s="63" t="s">
        <v>116</v>
      </c>
      <c r="G48" s="108">
        <v>226</v>
      </c>
      <c r="I48" s="108">
        <v>1739</v>
      </c>
      <c r="K48" s="108">
        <v>226</v>
      </c>
      <c r="M48" s="108">
        <v>1739</v>
      </c>
    </row>
    <row r="49" spans="5:13" ht="18.75" customHeight="1">
      <c r="E49" s="94" t="s">
        <v>101</v>
      </c>
      <c r="G49" s="113"/>
      <c r="I49" s="113"/>
      <c r="K49" s="109"/>
      <c r="M49" s="113"/>
    </row>
    <row r="50" spans="6:13" ht="18.75" customHeight="1">
      <c r="F50" s="94" t="s">
        <v>102</v>
      </c>
      <c r="G50" s="138">
        <v>-172</v>
      </c>
      <c r="I50" s="138">
        <v>-933</v>
      </c>
      <c r="K50" s="139">
        <v>-172</v>
      </c>
      <c r="M50" s="138">
        <v>-933</v>
      </c>
    </row>
    <row r="51" spans="5:13" ht="18.75" customHeight="1">
      <c r="E51" s="94" t="s">
        <v>104</v>
      </c>
      <c r="F51" s="94"/>
      <c r="G51" s="80">
        <f>SUM(G36:G50)</f>
        <v>1545336</v>
      </c>
      <c r="I51" s="113">
        <f>SUM(I36:I50)</f>
        <v>-2470481</v>
      </c>
      <c r="K51" s="80">
        <f>SUM(K36:K50)</f>
        <v>2238616</v>
      </c>
      <c r="M51" s="113">
        <f>SUM(M36:M50)</f>
        <v>-1036999</v>
      </c>
    </row>
    <row r="52" spans="1:13" ht="18.75" customHeight="1" thickBot="1">
      <c r="A52" s="66" t="s">
        <v>105</v>
      </c>
      <c r="G52" s="116">
        <f>G34+G51</f>
        <v>26282574</v>
      </c>
      <c r="I52" s="118">
        <f>I34+I51</f>
        <v>21265459</v>
      </c>
      <c r="K52" s="116">
        <f>K34+K51</f>
        <v>26402705</v>
      </c>
      <c r="M52" s="118">
        <f>M34+M51</f>
        <v>20544973</v>
      </c>
    </row>
    <row r="53" spans="1:13" ht="18.75" customHeight="1" thickTop="1">
      <c r="A53" s="66" t="s">
        <v>106</v>
      </c>
      <c r="G53" s="77"/>
      <c r="I53" s="89"/>
      <c r="K53" s="78"/>
      <c r="M53" s="90"/>
    </row>
    <row r="54" spans="3:13" ht="18.75" customHeight="1">
      <c r="C54" s="63" t="s">
        <v>107</v>
      </c>
      <c r="G54" s="77">
        <f>G34-G55</f>
        <v>24513021</v>
      </c>
      <c r="I54" s="89">
        <f>I34-I55</f>
        <v>23547398</v>
      </c>
      <c r="K54" s="78">
        <f>K34-K55</f>
        <v>24164089</v>
      </c>
      <c r="M54" s="90">
        <f>M34-M55</f>
        <v>21581972</v>
      </c>
    </row>
    <row r="55" spans="3:13" ht="18.75" customHeight="1">
      <c r="C55" s="63" t="s">
        <v>108</v>
      </c>
      <c r="G55" s="77">
        <v>224217</v>
      </c>
      <c r="I55" s="77">
        <v>188542</v>
      </c>
      <c r="K55" s="78">
        <v>0</v>
      </c>
      <c r="M55" s="90">
        <v>0</v>
      </c>
    </row>
    <row r="56" spans="7:13" ht="18.75" customHeight="1" thickBot="1">
      <c r="G56" s="117">
        <f>SUM(G54:G55)</f>
        <v>24737238</v>
      </c>
      <c r="I56" s="118">
        <f>SUM(I54:I55)</f>
        <v>23735940</v>
      </c>
      <c r="K56" s="119">
        <f>SUM(K54:K55)</f>
        <v>24164089</v>
      </c>
      <c r="M56" s="120">
        <f>SUM(M54:M55)</f>
        <v>21581972</v>
      </c>
    </row>
    <row r="57" spans="1:13" ht="18.75" customHeight="1" thickTop="1">
      <c r="A57" s="66" t="s">
        <v>109</v>
      </c>
      <c r="G57" s="77"/>
      <c r="I57" s="89"/>
      <c r="K57" s="78"/>
      <c r="M57" s="90"/>
    </row>
    <row r="58" spans="3:13" ht="18.75" customHeight="1">
      <c r="C58" s="63" t="s">
        <v>107</v>
      </c>
      <c r="G58" s="68">
        <f>G52-G59</f>
        <v>26058349</v>
      </c>
      <c r="I58" s="121">
        <f>I52-I59</f>
        <v>21076672</v>
      </c>
      <c r="K58" s="68">
        <f>K52-K59</f>
        <v>26402705</v>
      </c>
      <c r="M58" s="121">
        <f>M52-M59</f>
        <v>20544973</v>
      </c>
    </row>
    <row r="59" spans="3:13" ht="18.75" customHeight="1">
      <c r="C59" s="63" t="s">
        <v>108</v>
      </c>
      <c r="G59" s="77">
        <v>224225</v>
      </c>
      <c r="I59" s="77">
        <v>188787</v>
      </c>
      <c r="K59" s="78">
        <v>0</v>
      </c>
      <c r="M59" s="90">
        <v>0</v>
      </c>
    </row>
    <row r="60" spans="7:13" ht="18.75" customHeight="1" thickBot="1">
      <c r="G60" s="117">
        <f>SUM(G58:G59)</f>
        <v>26282574</v>
      </c>
      <c r="I60" s="118">
        <f>SUM(I58:I59)</f>
        <v>21265459</v>
      </c>
      <c r="K60" s="117">
        <f>SUM(K58:K59)</f>
        <v>26402705</v>
      </c>
      <c r="M60" s="118">
        <f>SUM(M58:M59)</f>
        <v>20544973</v>
      </c>
    </row>
    <row r="61" spans="1:13" ht="18.75" customHeight="1" thickBot="1" thickTop="1">
      <c r="A61" s="66" t="s">
        <v>110</v>
      </c>
      <c r="G61" s="122">
        <f>G54/G63</f>
        <v>12.841821459386654</v>
      </c>
      <c r="I61" s="123">
        <f>I54/I63</f>
        <v>12.335953244976146</v>
      </c>
      <c r="K61" s="124">
        <f>K54/K63</f>
        <v>12.659023817045194</v>
      </c>
      <c r="M61" s="125">
        <f>M54/M63</f>
        <v>11.306310681391817</v>
      </c>
    </row>
    <row r="62" spans="1:13" ht="18.75" customHeight="1" thickTop="1">
      <c r="A62" s="66" t="s">
        <v>111</v>
      </c>
      <c r="I62" s="75"/>
      <c r="M62" s="76"/>
    </row>
    <row r="63" spans="1:13" ht="18.75" customHeight="1" thickBot="1">
      <c r="A63" s="66"/>
      <c r="B63" s="66" t="s">
        <v>112</v>
      </c>
      <c r="C63" s="66"/>
      <c r="D63" s="66"/>
      <c r="G63" s="126">
        <v>1908843</v>
      </c>
      <c r="H63" s="127"/>
      <c r="I63" s="128">
        <v>1908843</v>
      </c>
      <c r="J63" s="127"/>
      <c r="K63" s="129">
        <v>1908843</v>
      </c>
      <c r="M63" s="130">
        <v>1908843</v>
      </c>
    </row>
    <row r="64" ht="15" thickTop="1">
      <c r="M64" s="75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Microsoft Office User</cp:lastModifiedBy>
  <cp:lastPrinted>2017-10-16T10:35:26Z</cp:lastPrinted>
  <dcterms:created xsi:type="dcterms:W3CDTF">2007-04-12T01:27:03Z</dcterms:created>
  <dcterms:modified xsi:type="dcterms:W3CDTF">2017-12-11T08:04:57Z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