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90" windowHeight="8595" activeTab="0"/>
  </bookViews>
  <sheets>
    <sheet name="Statement of Financial Position" sheetId="1" r:id="rId1"/>
    <sheet name="Statement of Profit or Loss_Q" sheetId="2" r:id="rId2"/>
    <sheet name="Statement of Profit or Loss_6M" sheetId="3" r:id="rId3"/>
  </sheets>
  <externalReferences>
    <externalReference r:id="rId6"/>
  </externalReferences>
  <definedNames>
    <definedName name="AsatDate">'[1]Menu'!$F$7</definedName>
    <definedName name="F_906">#REF!</definedName>
    <definedName name="_xlnm.Print_Area" localSheetId="2">'Statement of Profit or Loss_6M'!$A$1:$M$60</definedName>
    <definedName name="_xlnm.Print_Titles" localSheetId="0">'Statement of Financial Position'!$1:$7</definedName>
    <definedName name="_xlnm.Print_Titles" localSheetId="2">'Statement of Profit or Loss_6M'!$1:$8</definedName>
    <definedName name="_xlnm.Print_Titles" localSheetId="1">'Statement of Profit or Loss_Q'!$1:$8</definedName>
    <definedName name="Q_Sum_ชุดแรก">#REF!</definedName>
  </definedNames>
  <calcPr fullCalcOnLoad="1"/>
</workbook>
</file>

<file path=xl/sharedStrings.xml><?xml version="1.0" encoding="utf-8"?>
<sst xmlns="http://schemas.openxmlformats.org/spreadsheetml/2006/main" count="184" uniqueCount="119">
  <si>
    <t xml:space="preserve"> BANGKOK  BANK  PUBLIC  COMPANY  LIMITED  AND  SUBSIDIARIES</t>
  </si>
  <si>
    <t>CONSOLIDATED</t>
  </si>
  <si>
    <t>CASH</t>
  </si>
  <si>
    <t>PREMISES  AND  EQUIPMENT,  NET</t>
  </si>
  <si>
    <t>OTHER  ASSETS,  NET</t>
  </si>
  <si>
    <t>TOTAL  ASSETS</t>
  </si>
  <si>
    <t>ASSETS</t>
  </si>
  <si>
    <t>LIABILITIES  AND  SHAREHOLDERS’  EQUITY</t>
  </si>
  <si>
    <t>DEPOSITS</t>
  </si>
  <si>
    <t>OTHER  LIABILITIES</t>
  </si>
  <si>
    <t xml:space="preserve"> TOTAL  LIABILITIES</t>
  </si>
  <si>
    <t>SHAREHOLDERS’  EQUITY</t>
  </si>
  <si>
    <t>SHARE  CAPITAL</t>
  </si>
  <si>
    <t xml:space="preserve"> Issued and paid-up share capital</t>
  </si>
  <si>
    <t>RETAINED  EARNINGS</t>
  </si>
  <si>
    <t xml:space="preserve"> Appropriated</t>
  </si>
  <si>
    <t xml:space="preserve"> Unappropriated</t>
  </si>
  <si>
    <t>Baht : '000</t>
  </si>
  <si>
    <t xml:space="preserve"> TOTAL SHAREHOLDERS’  EQUITY</t>
  </si>
  <si>
    <t>Others</t>
  </si>
  <si>
    <t>Legal reserve</t>
  </si>
  <si>
    <t>DERIVATIVES ASSETS</t>
  </si>
  <si>
    <t xml:space="preserve">INVESTMENTS, NET </t>
  </si>
  <si>
    <t xml:space="preserve">LOANS TO CUSTOMERS  AND  ACCRUED </t>
  </si>
  <si>
    <t>Loans to customers</t>
  </si>
  <si>
    <t>PROPERTIES  FOR  SALE, NET</t>
  </si>
  <si>
    <t>OTHER INTANGIBLE ASSETS, NET</t>
  </si>
  <si>
    <t>DERIVATIVES LIABILITIES</t>
  </si>
  <si>
    <t xml:space="preserve">DEBT ISSUED AND BORROWINGS </t>
  </si>
  <si>
    <t>OTHER RESERVES</t>
  </si>
  <si>
    <t>NON-CONTROLLING INTEREST</t>
  </si>
  <si>
    <t>TOTAL  LIABILITIES  AND SHAREHOLDERS’  EQUITY</t>
  </si>
  <si>
    <t>THE BANK</t>
  </si>
  <si>
    <t>INTERBANK  AND  MONEY  MARKET  ITEMS, NET</t>
  </si>
  <si>
    <t xml:space="preserve">INVESTMENTS IN SUBSIDIARIES AND ASSOCIATES, NET </t>
  </si>
  <si>
    <t>LIABILITY  PAYABLE  ON  DEMAND</t>
  </si>
  <si>
    <t>BANK'S  LIABILITY  UNDER  ACCEPTANCES</t>
  </si>
  <si>
    <t xml:space="preserve">PROVISIONS </t>
  </si>
  <si>
    <t xml:space="preserve"> Authorized share capital</t>
  </si>
  <si>
    <t>3,998,345,000 common shares of Baht 10 each</t>
  </si>
  <si>
    <t>1,908,842,894 common shares of Baht 10 each</t>
  </si>
  <si>
    <r>
      <t>Less</t>
    </r>
    <r>
      <rPr>
        <sz val="10"/>
        <rFont val="Times New Roman"/>
        <family val="1"/>
      </rPr>
      <t xml:space="preserve"> Deferred revenue</t>
    </r>
  </si>
  <si>
    <r>
      <t>Less</t>
    </r>
    <r>
      <rPr>
        <sz val="10"/>
        <rFont val="Times New Roman"/>
        <family val="1"/>
      </rPr>
      <t xml:space="preserve"> Allowance for doubtful accounts </t>
    </r>
  </si>
  <si>
    <r>
      <t>Less</t>
    </r>
    <r>
      <rPr>
        <sz val="10"/>
        <rFont val="Times New Roman"/>
        <family val="1"/>
      </rPr>
      <t xml:space="preserve"> Revaluation allowance for debt restructuring</t>
    </r>
  </si>
  <si>
    <t xml:space="preserve"> TOTAL BANK'S  EQUITY</t>
  </si>
  <si>
    <t>Accrued interest receivables</t>
  </si>
  <si>
    <t>Total loans to customers and accrued interest receivables</t>
  </si>
  <si>
    <t>Total loans to customers and accrued interest receivables, net</t>
  </si>
  <si>
    <t>1,655,000 preferred shares of Baht 10 each</t>
  </si>
  <si>
    <t>INTEREST RECEIVABLES, NET</t>
  </si>
  <si>
    <t>PREMIUM  ON  COMMON  SHARES</t>
  </si>
  <si>
    <t>(UNAUDITED)</t>
  </si>
  <si>
    <t>DEFERRED  TAX  ASSETS</t>
  </si>
  <si>
    <t>DEFERRED  TAX  LIABILITIES</t>
  </si>
  <si>
    <t xml:space="preserve">STATEMENT OF FINANCIAL POSITION </t>
  </si>
  <si>
    <t>CUSTOMER'S  LIABILITY  UNDER  ACCEPTANCES</t>
  </si>
  <si>
    <t>INTERBANK  AND  MONEY  MARKET  ITEMS</t>
  </si>
  <si>
    <t>COLLATERAL PLACED WITH FINANCIAL COUNTERPARTIES</t>
  </si>
  <si>
    <t>SECURITIES BUSINESS RECEIVABLES-CASH ACCOUNTS</t>
  </si>
  <si>
    <t>December 31, 2017</t>
  </si>
  <si>
    <t>AS  AT JUNE 30, 2018</t>
  </si>
  <si>
    <t>June 30, 2018</t>
  </si>
  <si>
    <t>BANGKOK BANK PUBLIC COMPANY LIMITED AND SUBSIDIARIES</t>
  </si>
  <si>
    <t>STATEMENTS OF PROFIT OR LOSS AND OTHER COMPREHENSIVE INCOME</t>
  </si>
  <si>
    <t xml:space="preserve">FOR THE THREE-MONTH  PERIOD ENDED </t>
  </si>
  <si>
    <t>March 31, 2018</t>
  </si>
  <si>
    <t>June 30, 2017</t>
  </si>
  <si>
    <t>Interest income</t>
  </si>
  <si>
    <t>Interest expenses</t>
  </si>
  <si>
    <t>Net interest income</t>
  </si>
  <si>
    <t>Fees and service income</t>
  </si>
  <si>
    <t>Fees and service expenses</t>
  </si>
  <si>
    <t>Net fees and service income</t>
  </si>
  <si>
    <t>Gains on tradings and foreign exchange transactions</t>
  </si>
  <si>
    <t>Gains (losses) on investments</t>
  </si>
  <si>
    <t>Share of profit from investment using equity method</t>
  </si>
  <si>
    <t>Gains on disposal of assets</t>
  </si>
  <si>
    <t>Dividend income</t>
  </si>
  <si>
    <t>Other operating income</t>
  </si>
  <si>
    <t>Total operating income</t>
  </si>
  <si>
    <t>Other operating expenses</t>
  </si>
  <si>
    <t>Employee's expenses</t>
  </si>
  <si>
    <t>Directors' remuneration</t>
  </si>
  <si>
    <t>Premises and equipment expenses</t>
  </si>
  <si>
    <t>Taxes and duties</t>
  </si>
  <si>
    <t>Total other operating expenses</t>
  </si>
  <si>
    <t>Impairment loss of loans and debt securities</t>
  </si>
  <si>
    <t>Profit from operating before income tax expenses</t>
  </si>
  <si>
    <t>Income tax expenses</t>
  </si>
  <si>
    <t>Net profit</t>
  </si>
  <si>
    <t>Other comprehensive income (losses)</t>
  </si>
  <si>
    <t>Items that will be reclassified subsequently  to profit or loss</t>
  </si>
  <si>
    <t>Gains (losses) on remeasuring available-for-sale investment</t>
  </si>
  <si>
    <t>Net change in fair value</t>
  </si>
  <si>
    <t>Net amount transferred to profit or loss</t>
  </si>
  <si>
    <t>Gains (losses) arising from translating the</t>
  </si>
  <si>
    <t>financial statements of foreign operations</t>
  </si>
  <si>
    <t xml:space="preserve">Income tax relating to components of other comprehensive </t>
  </si>
  <si>
    <t>income (losses)</t>
  </si>
  <si>
    <t>Items that will not be reclassified subsequently to profit or loss</t>
  </si>
  <si>
    <t>Actuarial gains on defined benefit plans</t>
  </si>
  <si>
    <t>Income tax relating to components of other comprehensive</t>
  </si>
  <si>
    <t xml:space="preserve"> income (losses)</t>
  </si>
  <si>
    <t xml:space="preserve">    Total other comprehensive income (losses)</t>
  </si>
  <si>
    <t xml:space="preserve">Total comprehensive income </t>
  </si>
  <si>
    <t>Net profit attributable</t>
  </si>
  <si>
    <t>Owners of the Bank</t>
  </si>
  <si>
    <t>Non-controlling interest</t>
  </si>
  <si>
    <t>Total comprehensive income attributable</t>
  </si>
  <si>
    <t>Basic earnings per share (Baht)</t>
  </si>
  <si>
    <t>Weighted average number of ordinary shares</t>
  </si>
  <si>
    <t>(Thousand shares)</t>
  </si>
  <si>
    <t>FOR  THE  SIX-MONTH  PERIOD  ENDED  JUNE  30,  2018</t>
  </si>
  <si>
    <t>2018</t>
  </si>
  <si>
    <t>2017</t>
  </si>
  <si>
    <t>Gains on investments</t>
  </si>
  <si>
    <t>Items that will be reclassified subsequently to profit or loss</t>
  </si>
  <si>
    <t>Losses arising from translating the financial statements of</t>
  </si>
  <si>
    <t>foreign operations</t>
  </si>
</sst>
</file>

<file path=xl/styles.xml><?xml version="1.0" encoding="utf-8"?>
<styleSheet xmlns="http://schemas.openxmlformats.org/spreadsheetml/2006/main">
  <numFmts count="7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_-* #,##0_-;\-* #,##0_-;_-* &quot;-&quot;??_-;_-@_-"/>
    <numFmt numFmtId="169" formatCode="#,##0.00;\(#,##0\)"/>
    <numFmt numFmtId="170" formatCode="#,##0.0;\(#,##0\)"/>
    <numFmt numFmtId="171" formatCode="#,##0.0000;\(#,##0.00\)"/>
    <numFmt numFmtId="172" formatCode="#,##0;\(#,##0\)"/>
    <numFmt numFmtId="173" formatCode="#,##0.00;\(#,##0.00\)"/>
    <numFmt numFmtId="174" formatCode="#,##0_);\(#,##0\)"/>
    <numFmt numFmtId="175" formatCode="_(* #,##0_);_(* \(#,##0\);_(* &quot;-&quot;_);_(@_)"/>
    <numFmt numFmtId="176" formatCode="_(* #,##0.00_);_(* \(#,##0.00\);_(* &quot;-&quot;??_);_(@_)"/>
    <numFmt numFmtId="177" formatCode="#,##0.00_ ;[Red]\-#,##0.00\ "/>
    <numFmt numFmtId="178" formatCode="#,##0.0"/>
    <numFmt numFmtId="179" formatCode="_-* #,##0.000_-;\-* #,##0.000_-;_-* &quot;-&quot;??_-;_-@_-"/>
    <numFmt numFmtId="180" formatCode="_-* #,##0.0_-;\-* #,##0.0_-;_-* &quot;-&quot;??_-;_-@_-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  <numFmt numFmtId="187" formatCode="\t&quot;$&quot;#,##0_);\(\t&quot;$&quot;#,##0\)"/>
    <numFmt numFmtId="188" formatCode="\t&quot;$&quot;#,##0_);[Red]\(\t&quot;$&quot;#,##0\)"/>
    <numFmt numFmtId="189" formatCode="\t&quot;$&quot;#,##0.00_);\(\t&quot;$&quot;#,##0.00\)"/>
    <numFmt numFmtId="190" formatCode="\t&quot;$&quot;#,##0.00_);[Red]\(\t&quot;$&quot;#,##0.00\)"/>
    <numFmt numFmtId="191" formatCode="_(* #,##0.00000_);_(* \(#,##0.00000\);_(* &quot;-&quot;?????_);_(@_)"/>
    <numFmt numFmtId="192" formatCode="#,##0.0;\-#,##0.0"/>
    <numFmt numFmtId="193" formatCode="#,##0.000;\(#,##0.000\)"/>
    <numFmt numFmtId="194" formatCode="#,##0.0;\(#,##0.0\)"/>
    <numFmt numFmtId="195" formatCode="#,##0;\(#,##0\);\-"/>
    <numFmt numFmtId="196" formatCode="0,000;\(#,##0\);\-"/>
    <numFmt numFmtId="197" formatCode="##,#0_;\(#,##0\);\-"/>
    <numFmt numFmtId="198" formatCode="#,##0\ ;\(#,##0\);\-"/>
    <numFmt numFmtId="199" formatCode="##,#0\)_;\(#,##0\);\-"/>
    <numFmt numFmtId="200" formatCode="#,##0_);\(#,##0\);\-"/>
    <numFmt numFmtId="201" formatCode="#,##0_);\(#,##0\);"/>
    <numFmt numFmtId="202" formatCode="#,##0\ \ _);\(#,##0\)\,"/>
    <numFmt numFmtId="203" formatCode="#,##0\ \ _);\(#,##0\)"/>
    <numFmt numFmtId="204" formatCode="#,##0\ _);\(#,##0\)"/>
    <numFmt numFmtId="205" formatCode="#,##0\ ;\(#,##0\);"/>
    <numFmt numFmtId="206" formatCode="#,##0_);\(#,##0.0\);"/>
    <numFmt numFmtId="207" formatCode="#,##0_);\(#,##0.00\);"/>
    <numFmt numFmtId="208" formatCode="0.0000"/>
    <numFmt numFmtId="209" formatCode="0.000"/>
    <numFmt numFmtId="210" formatCode="0.00000000"/>
    <numFmt numFmtId="211" formatCode="0.0000000"/>
    <numFmt numFmtId="212" formatCode="0.000000"/>
    <numFmt numFmtId="213" formatCode="0.00000"/>
    <numFmt numFmtId="214" formatCode="#,##0.00\ ;\(#,##0.00\)"/>
    <numFmt numFmtId="215" formatCode="_-* #,##0.0000_-;\-* #,##0.0000_-;_-* &quot;-&quot;??_-;_-@_-"/>
    <numFmt numFmtId="216" formatCode="&quot;Yes&quot;;&quot;Yes&quot;;&quot;No&quot;"/>
    <numFmt numFmtId="217" formatCode="&quot;True&quot;;&quot;True&quot;;&quot;False&quot;"/>
    <numFmt numFmtId="218" formatCode="&quot;On&quot;;&quot;On&quot;;&quot;Off&quot;"/>
    <numFmt numFmtId="219" formatCode="#,##0.00;\(#,##0.0\)"/>
    <numFmt numFmtId="220" formatCode="#,##0.000;\(#,##0.0\)"/>
    <numFmt numFmtId="221" formatCode="#,##0.00;\(\-#,##0.00\)"/>
    <numFmt numFmtId="222" formatCode="#,##0.00000;\(#,##0.000\)"/>
    <numFmt numFmtId="223" formatCode="#,##0.000000;\(#,##0.0000\)"/>
    <numFmt numFmtId="224" formatCode="0.0"/>
    <numFmt numFmtId="225" formatCode="[$-409]d\ mmmm\ yyyy"/>
    <numFmt numFmtId="226" formatCode="_-* #,##0_-;\-* #,###_-;_-* &quot;-&quot;??_-;_-@_-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4"/>
      <name val="Cordia New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b/>
      <sz val="2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3"/>
      <name val="Angsana New"/>
      <family val="1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13"/>
      <name val="Angsana New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FF"/>
      <name val="Times New Roman"/>
      <family val="1"/>
    </font>
    <font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40" fontId="4" fillId="33" borderId="0">
      <alignment horizontal="right"/>
      <protection/>
    </xf>
    <xf numFmtId="0" fontId="5" fillId="33" borderId="0">
      <alignment horizontal="right"/>
      <protection/>
    </xf>
    <xf numFmtId="0" fontId="6" fillId="33" borderId="9">
      <alignment/>
      <protection/>
    </xf>
    <xf numFmtId="0" fontId="6" fillId="0" borderId="0" applyBorder="0">
      <alignment horizontal="centerContinuous"/>
      <protection/>
    </xf>
    <xf numFmtId="0" fontId="7" fillId="0" borderId="0" applyBorder="0">
      <alignment horizontal="centerContinuous"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9" fillId="0" borderId="0" xfId="62" applyFont="1" applyFill="1" applyAlignment="1">
      <alignment vertical="center"/>
      <protection/>
    </xf>
    <xf numFmtId="168" fontId="9" fillId="0" borderId="0" xfId="42" applyNumberFormat="1" applyFont="1" applyFill="1" applyAlignment="1">
      <alignment vertical="center"/>
    </xf>
    <xf numFmtId="0" fontId="8" fillId="0" borderId="0" xfId="0" applyFont="1" applyFill="1" applyAlignment="1">
      <alignment horizontal="centerContinuous"/>
    </xf>
    <xf numFmtId="0" fontId="8" fillId="0" borderId="0" xfId="62" applyFont="1" applyFill="1" applyAlignment="1">
      <alignment horizontal="centerContinuous" vertical="center"/>
      <protection/>
    </xf>
    <xf numFmtId="0" fontId="8" fillId="0" borderId="0" xfId="0" applyFont="1" applyFill="1" applyBorder="1" applyAlignment="1">
      <alignment horizontal="centerContinuous" vertical="center"/>
    </xf>
    <xf numFmtId="0" fontId="8" fillId="0" borderId="0" xfId="0" applyFont="1" applyAlignment="1">
      <alignment horizontal="centerContinuous"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centerContinuous" vertical="center"/>
      <protection/>
    </xf>
    <xf numFmtId="0" fontId="8" fillId="0" borderId="0" xfId="62" applyFont="1" applyFill="1" applyBorder="1" applyAlignment="1">
      <alignment horizontal="centerContinuous" vertical="center"/>
      <protection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201" fontId="9" fillId="0" borderId="0" xfId="42" applyNumberFormat="1" applyFont="1" applyFill="1" applyAlignment="1">
      <alignment vertical="center"/>
    </xf>
    <xf numFmtId="194" fontId="9" fillId="0" borderId="0" xfId="62" applyNumberFormat="1" applyFont="1" applyFill="1" applyAlignment="1">
      <alignment vertical="center"/>
      <protection/>
    </xf>
    <xf numFmtId="0" fontId="9" fillId="0" borderId="0" xfId="0" applyFont="1" applyFill="1" applyAlignment="1" quotePrefix="1">
      <alignment horizontal="left" vertical="center"/>
    </xf>
    <xf numFmtId="0" fontId="9" fillId="0" borderId="0" xfId="0" applyFont="1" applyFill="1" applyAlignment="1">
      <alignment horizontal="left" vertical="center" indent="2"/>
    </xf>
    <xf numFmtId="0" fontId="9" fillId="0" borderId="0" xfId="0" applyFont="1" applyFill="1" applyAlignment="1">
      <alignment horizontal="left" vertical="center" indent="4"/>
    </xf>
    <xf numFmtId="201" fontId="9" fillId="0" borderId="11" xfId="42" applyNumberFormat="1" applyFont="1" applyFill="1" applyBorder="1" applyAlignment="1">
      <alignment vertical="center"/>
    </xf>
    <xf numFmtId="0" fontId="9" fillId="0" borderId="0" xfId="0" applyFont="1" applyFill="1" applyAlignment="1">
      <alignment horizontal="left" vertical="center" indent="3"/>
    </xf>
    <xf numFmtId="201" fontId="9" fillId="0" borderId="0" xfId="42" applyNumberFormat="1" applyFont="1" applyFill="1" applyBorder="1" applyAlignment="1">
      <alignment vertical="center"/>
    </xf>
    <xf numFmtId="201" fontId="9" fillId="0" borderId="12" xfId="42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72" fontId="9" fillId="0" borderId="0" xfId="62" applyNumberFormat="1" applyFont="1" applyFill="1" applyAlignment="1">
      <alignment vertical="center"/>
      <protection/>
    </xf>
    <xf numFmtId="194" fontId="9" fillId="0" borderId="0" xfId="62" applyNumberFormat="1" applyFont="1" applyFill="1" applyBorder="1" applyAlignment="1">
      <alignment vertical="center"/>
      <protection/>
    </xf>
    <xf numFmtId="201" fontId="9" fillId="0" borderId="13" xfId="42" applyNumberFormat="1" applyFont="1" applyFill="1" applyBorder="1" applyAlignment="1">
      <alignment vertical="center"/>
    </xf>
    <xf numFmtId="168" fontId="9" fillId="0" borderId="0" xfId="42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62" applyFont="1" applyFill="1" applyBorder="1" applyAlignment="1">
      <alignment vertical="center"/>
      <protection/>
    </xf>
    <xf numFmtId="15" fontId="8" fillId="0" borderId="0" xfId="0" applyNumberFormat="1" applyFont="1" applyBorder="1" applyAlignment="1">
      <alignment horizontal="center"/>
    </xf>
    <xf numFmtId="205" fontId="9" fillId="0" borderId="0" xfId="0" applyNumberFormat="1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left" vertical="center" indent="2"/>
    </xf>
    <xf numFmtId="168" fontId="9" fillId="0" borderId="0" xfId="42" applyNumberFormat="1" applyFont="1" applyFill="1" applyAlignment="1" quotePrefix="1">
      <alignment horizontal="left" vertical="center"/>
    </xf>
    <xf numFmtId="168" fontId="9" fillId="0" borderId="0" xfId="42" applyNumberFormat="1" applyFont="1" applyFill="1" applyAlignment="1">
      <alignment horizontal="left" vertical="center"/>
    </xf>
    <xf numFmtId="168" fontId="9" fillId="0" borderId="0" xfId="42" applyNumberFormat="1" applyFont="1" applyFill="1" applyAlignment="1">
      <alignment horizontal="left" vertical="center" indent="1"/>
    </xf>
    <xf numFmtId="168" fontId="9" fillId="0" borderId="0" xfId="42" applyNumberFormat="1" applyFont="1" applyFill="1" applyAlignment="1">
      <alignment horizontal="left" vertical="center" indent="2"/>
    </xf>
    <xf numFmtId="168" fontId="9" fillId="0" borderId="14" xfId="42" applyNumberFormat="1" applyFont="1" applyFill="1" applyBorder="1" applyAlignment="1">
      <alignment vertical="center"/>
    </xf>
    <xf numFmtId="168" fontId="9" fillId="0" borderId="12" xfId="42" applyNumberFormat="1" applyFont="1" applyFill="1" applyBorder="1" applyAlignment="1">
      <alignment vertical="center"/>
    </xf>
    <xf numFmtId="168" fontId="9" fillId="0" borderId="15" xfId="42" applyNumberFormat="1" applyFont="1" applyFill="1" applyBorder="1" applyAlignment="1">
      <alignment vertical="center"/>
    </xf>
    <xf numFmtId="168" fontId="8" fillId="0" borderId="0" xfId="42" applyNumberFormat="1" applyFont="1" applyFill="1" applyAlignment="1">
      <alignment horizontal="center" vertical="center"/>
    </xf>
    <xf numFmtId="168" fontId="9" fillId="0" borderId="13" xfId="42" applyNumberFormat="1" applyFont="1" applyFill="1" applyBorder="1" applyAlignment="1">
      <alignment vertical="center"/>
    </xf>
    <xf numFmtId="168" fontId="9" fillId="0" borderId="11" xfId="42" applyNumberFormat="1" applyFont="1" applyFill="1" applyBorder="1" applyAlignment="1">
      <alignment vertical="center"/>
    </xf>
    <xf numFmtId="168" fontId="9" fillId="0" borderId="0" xfId="62" applyNumberFormat="1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172" fontId="12" fillId="0" borderId="0" xfId="42" applyNumberFormat="1" applyFont="1" applyAlignment="1">
      <alignment horizontal="right" vertical="center"/>
    </xf>
    <xf numFmtId="0" fontId="13" fillId="0" borderId="0" xfId="0" applyFont="1" applyFill="1" applyAlignment="1">
      <alignment horizontal="center" vertical="center"/>
    </xf>
    <xf numFmtId="43" fontId="9" fillId="0" borderId="0" xfId="42" applyFont="1" applyFill="1" applyAlignment="1">
      <alignment vertical="center"/>
    </xf>
    <xf numFmtId="168" fontId="12" fillId="0" borderId="0" xfId="46" applyNumberFormat="1" applyFont="1" applyAlignment="1">
      <alignment horizontal="left"/>
    </xf>
    <xf numFmtId="43" fontId="12" fillId="0" borderId="0" xfId="46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172" fontId="12" fillId="0" borderId="0" xfId="46" applyNumberFormat="1" applyFont="1" applyAlignment="1">
      <alignment horizontal="right" vertical="center"/>
    </xf>
    <xf numFmtId="168" fontId="14" fillId="0" borderId="0" xfId="46" applyNumberFormat="1" applyFont="1" applyAlignment="1">
      <alignment vertical="center"/>
    </xf>
    <xf numFmtId="43" fontId="14" fillId="0" borderId="0" xfId="46" applyFont="1" applyAlignment="1">
      <alignment vertical="center"/>
    </xf>
    <xf numFmtId="15" fontId="15" fillId="0" borderId="0" xfId="0" applyNumberFormat="1" applyFont="1" applyAlignment="1">
      <alignment horizontal="center" vertical="center"/>
    </xf>
    <xf numFmtId="15" fontId="8" fillId="0" borderId="0" xfId="0" applyNumberFormat="1" applyFont="1" applyFill="1" applyAlignment="1">
      <alignment horizontal="center"/>
    </xf>
    <xf numFmtId="0" fontId="14" fillId="0" borderId="0" xfId="0" applyFont="1" applyAlignment="1">
      <alignment/>
    </xf>
    <xf numFmtId="15" fontId="12" fillId="0" borderId="0" xfId="0" applyNumberFormat="1" applyFont="1" applyAlignment="1">
      <alignment horizontal="center"/>
    </xf>
    <xf numFmtId="15" fontId="12" fillId="0" borderId="0" xfId="0" applyNumberFormat="1" applyFont="1" applyFill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168" fontId="4" fillId="0" borderId="0" xfId="46" applyNumberFormat="1" applyFont="1" applyAlignment="1">
      <alignment vertical="center"/>
    </xf>
    <xf numFmtId="168" fontId="4" fillId="0" borderId="0" xfId="44" applyNumberFormat="1" applyFont="1" applyAlignment="1">
      <alignment vertical="center"/>
    </xf>
    <xf numFmtId="168" fontId="4" fillId="0" borderId="0" xfId="46" applyNumberFormat="1" applyFont="1" applyFill="1" applyAlignment="1">
      <alignment vertical="center"/>
    </xf>
    <xf numFmtId="168" fontId="4" fillId="0" borderId="0" xfId="44" applyNumberFormat="1" applyFont="1" applyFill="1" applyAlignment="1">
      <alignment vertical="center"/>
    </xf>
    <xf numFmtId="0" fontId="16" fillId="0" borderId="0" xfId="0" applyFont="1" applyAlignment="1">
      <alignment horizontal="center" vertical="center"/>
    </xf>
    <xf numFmtId="168" fontId="4" fillId="0" borderId="12" xfId="46" applyNumberFormat="1" applyFont="1" applyBorder="1" applyAlignment="1">
      <alignment vertical="center"/>
    </xf>
    <xf numFmtId="168" fontId="4" fillId="0" borderId="12" xfId="44" applyNumberFormat="1" applyFont="1" applyBorder="1" applyAlignment="1">
      <alignment vertical="center"/>
    </xf>
    <xf numFmtId="168" fontId="4" fillId="0" borderId="12" xfId="46" applyNumberFormat="1" applyFont="1" applyFill="1" applyBorder="1" applyAlignment="1">
      <alignment vertical="center"/>
    </xf>
    <xf numFmtId="168" fontId="4" fillId="0" borderId="12" xfId="44" applyNumberFormat="1" applyFont="1" applyFill="1" applyBorder="1" applyAlignment="1">
      <alignment vertical="center"/>
    </xf>
    <xf numFmtId="168" fontId="4" fillId="0" borderId="0" xfId="46" applyNumberFormat="1" applyFont="1" applyBorder="1" applyAlignment="1">
      <alignment vertical="center"/>
    </xf>
    <xf numFmtId="168" fontId="4" fillId="0" borderId="0" xfId="44" applyNumberFormat="1" applyFont="1" applyBorder="1" applyAlignment="1">
      <alignment vertical="center"/>
    </xf>
    <xf numFmtId="168" fontId="4" fillId="0" borderId="0" xfId="46" applyNumberFormat="1" applyFont="1" applyFill="1" applyBorder="1" applyAlignment="1">
      <alignment vertical="center"/>
    </xf>
    <xf numFmtId="168" fontId="4" fillId="0" borderId="0" xfId="44" applyNumberFormat="1" applyFont="1" applyFill="1" applyBorder="1" applyAlignment="1">
      <alignment vertical="center"/>
    </xf>
    <xf numFmtId="169" fontId="14" fillId="0" borderId="0" xfId="44" applyNumberFormat="1" applyFont="1" applyFill="1" applyAlignment="1">
      <alignment vertical="center"/>
    </xf>
    <xf numFmtId="0" fontId="53" fillId="0" borderId="0" xfId="0" applyFont="1" applyAlignment="1">
      <alignment vertical="center"/>
    </xf>
    <xf numFmtId="168" fontId="4" fillId="0" borderId="11" xfId="46" applyNumberFormat="1" applyFont="1" applyBorder="1" applyAlignment="1">
      <alignment vertical="center"/>
    </xf>
    <xf numFmtId="168" fontId="4" fillId="0" borderId="11" xfId="44" applyNumberFormat="1" applyFont="1" applyBorder="1" applyAlignment="1">
      <alignment vertical="center"/>
    </xf>
    <xf numFmtId="168" fontId="4" fillId="0" borderId="11" xfId="46" applyNumberFormat="1" applyFont="1" applyFill="1" applyBorder="1" applyAlignment="1">
      <alignment vertical="center"/>
    </xf>
    <xf numFmtId="168" fontId="4" fillId="0" borderId="11" xfId="44" applyNumberFormat="1" applyFont="1" applyFill="1" applyBorder="1" applyAlignment="1">
      <alignment vertical="center"/>
    </xf>
    <xf numFmtId="168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Alignment="1">
      <alignment vertical="center"/>
    </xf>
    <xf numFmtId="168" fontId="4" fillId="0" borderId="12" xfId="47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43" fontId="14" fillId="0" borderId="0" xfId="46" applyFont="1" applyFill="1" applyAlignment="1">
      <alignment vertical="center"/>
    </xf>
    <xf numFmtId="170" fontId="14" fillId="0" borderId="0" xfId="46" applyNumberFormat="1" applyFont="1" applyAlignment="1">
      <alignment vertical="center"/>
    </xf>
    <xf numFmtId="172" fontId="14" fillId="0" borderId="0" xfId="46" applyNumberFormat="1" applyFont="1" applyFill="1" applyAlignment="1">
      <alignment vertical="center"/>
    </xf>
    <xf numFmtId="168" fontId="14" fillId="0" borderId="0" xfId="44" applyNumberFormat="1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54" fillId="0" borderId="0" xfId="46" applyNumberFormat="1" applyFont="1" applyAlignment="1">
      <alignment vertical="center"/>
    </xf>
    <xf numFmtId="169" fontId="14" fillId="0" borderId="0" xfId="46" applyNumberFormat="1" applyFont="1" applyBorder="1" applyAlignment="1">
      <alignment vertical="center"/>
    </xf>
    <xf numFmtId="172" fontId="14" fillId="0" borderId="0" xfId="44" applyNumberFormat="1" applyFont="1" applyFill="1" applyBorder="1" applyAlignment="1">
      <alignment vertical="center"/>
    </xf>
    <xf numFmtId="169" fontId="14" fillId="0" borderId="0" xfId="44" applyNumberFormat="1" applyFont="1" applyFill="1" applyBorder="1" applyAlignment="1">
      <alignment vertical="center"/>
    </xf>
    <xf numFmtId="168" fontId="14" fillId="0" borderId="0" xfId="47" applyNumberFormat="1" applyFont="1" applyFill="1" applyBorder="1" applyAlignment="1">
      <alignment vertical="center"/>
    </xf>
    <xf numFmtId="172" fontId="14" fillId="0" borderId="0" xfId="44" applyNumberFormat="1" applyFont="1" applyFill="1" applyAlignment="1">
      <alignment vertical="center"/>
    </xf>
    <xf numFmtId="172" fontId="14" fillId="0" borderId="0" xfId="46" applyNumberFormat="1" applyFont="1" applyBorder="1" applyAlignment="1">
      <alignment vertical="center"/>
    </xf>
    <xf numFmtId="172" fontId="14" fillId="0" borderId="0" xfId="44" applyNumberFormat="1" applyFont="1" applyBorder="1" applyAlignment="1">
      <alignment vertical="center"/>
    </xf>
    <xf numFmtId="43" fontId="14" fillId="0" borderId="0" xfId="46" applyFont="1" applyBorder="1" applyAlignment="1">
      <alignment vertical="center"/>
    </xf>
    <xf numFmtId="168" fontId="14" fillId="0" borderId="0" xfId="44" applyNumberFormat="1" applyFont="1" applyBorder="1" applyAlignment="1">
      <alignment vertical="center"/>
    </xf>
    <xf numFmtId="169" fontId="14" fillId="0" borderId="0" xfId="46" applyNumberFormat="1" applyFont="1" applyFill="1" applyAlignment="1">
      <alignment vertical="center"/>
    </xf>
    <xf numFmtId="168" fontId="14" fillId="0" borderId="11" xfId="47" applyNumberFormat="1" applyFont="1" applyFill="1" applyBorder="1" applyAlignment="1">
      <alignment vertical="center"/>
    </xf>
    <xf numFmtId="172" fontId="14" fillId="0" borderId="11" xfId="47" applyNumberFormat="1" applyFont="1" applyFill="1" applyBorder="1" applyAlignment="1">
      <alignment vertical="center"/>
    </xf>
    <xf numFmtId="172" fontId="14" fillId="0" borderId="0" xfId="47" applyNumberFormat="1" applyFont="1" applyFill="1" applyAlignment="1">
      <alignment vertical="center"/>
    </xf>
    <xf numFmtId="168" fontId="4" fillId="0" borderId="15" xfId="46" applyNumberFormat="1" applyFont="1" applyBorder="1" applyAlignment="1">
      <alignment vertical="center"/>
    </xf>
    <xf numFmtId="172" fontId="14" fillId="0" borderId="15" xfId="47" applyNumberFormat="1" applyFont="1" applyFill="1" applyBorder="1" applyAlignment="1">
      <alignment vertical="center"/>
    </xf>
    <xf numFmtId="168" fontId="4" fillId="0" borderId="15" xfId="46" applyNumberFormat="1" applyFont="1" applyFill="1" applyBorder="1" applyAlignment="1">
      <alignment vertical="center"/>
    </xf>
    <xf numFmtId="43" fontId="4" fillId="0" borderId="13" xfId="46" applyNumberFormat="1" applyFont="1" applyBorder="1" applyAlignment="1">
      <alignment vertical="center"/>
    </xf>
    <xf numFmtId="43" fontId="4" fillId="0" borderId="13" xfId="46" applyNumberFormat="1" applyFont="1" applyFill="1" applyBorder="1" applyAlignment="1">
      <alignment vertical="center"/>
    </xf>
    <xf numFmtId="168" fontId="14" fillId="0" borderId="13" xfId="46" applyNumberFormat="1" applyFont="1" applyBorder="1" applyAlignment="1">
      <alignment vertical="center"/>
    </xf>
    <xf numFmtId="0" fontId="12" fillId="0" borderId="0" xfId="0" applyFont="1" applyAlignment="1">
      <alignment horizontal="right" vertical="center"/>
    </xf>
    <xf numFmtId="168" fontId="14" fillId="0" borderId="13" xfId="46" applyNumberFormat="1" applyFont="1" applyFill="1" applyBorder="1" applyAlignment="1">
      <alignment vertical="center"/>
    </xf>
    <xf numFmtId="15" fontId="8" fillId="0" borderId="0" xfId="0" applyNumberFormat="1" applyFont="1" applyFill="1" applyAlignment="1" quotePrefix="1">
      <alignment horizontal="center"/>
    </xf>
    <xf numFmtId="15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left" vertical="center" indent="1"/>
    </xf>
    <xf numFmtId="172" fontId="14" fillId="0" borderId="0" xfId="46" applyNumberFormat="1" applyFont="1" applyFill="1" applyBorder="1" applyAlignment="1">
      <alignment vertical="center"/>
    </xf>
    <xf numFmtId="168" fontId="14" fillId="0" borderId="0" xfId="46" applyNumberFormat="1" applyFont="1" applyBorder="1" applyAlignment="1">
      <alignment vertical="center"/>
    </xf>
    <xf numFmtId="168" fontId="14" fillId="0" borderId="0" xfId="47" applyNumberFormat="1" applyFont="1" applyBorder="1" applyAlignment="1">
      <alignment vertical="center"/>
    </xf>
    <xf numFmtId="172" fontId="4" fillId="0" borderId="0" xfId="46" applyNumberFormat="1" applyFont="1" applyFill="1" applyAlignment="1">
      <alignment vertical="center"/>
    </xf>
    <xf numFmtId="169" fontId="14" fillId="0" borderId="0" xfId="47" applyNumberFormat="1" applyFont="1" applyBorder="1" applyAlignment="1">
      <alignment vertical="center"/>
    </xf>
    <xf numFmtId="169" fontId="14" fillId="0" borderId="11" xfId="46" applyNumberFormat="1" applyFont="1" applyFill="1" applyBorder="1" applyAlignment="1">
      <alignment vertical="center"/>
    </xf>
    <xf numFmtId="172" fontId="14" fillId="0" borderId="11" xfId="46" applyNumberFormat="1" applyFont="1" applyBorder="1" applyAlignment="1">
      <alignment vertical="center"/>
    </xf>
    <xf numFmtId="0" fontId="8" fillId="0" borderId="11" xfId="62" applyFont="1" applyFill="1" applyBorder="1" applyAlignment="1">
      <alignment horizontal="center" vertical="center"/>
      <protection/>
    </xf>
    <xf numFmtId="0" fontId="12" fillId="0" borderId="0" xfId="0" applyFont="1" applyAlignment="1">
      <alignment horizontal="center"/>
    </xf>
    <xf numFmtId="15" fontId="12" fillId="0" borderId="11" xfId="0" applyNumberFormat="1" applyFont="1" applyBorder="1" applyAlignment="1">
      <alignment horizontal="center"/>
    </xf>
    <xf numFmtId="0" fontId="12" fillId="0" borderId="0" xfId="0" applyFont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2" xfId="61"/>
    <cellStyle name="Normal_BLS _T Dec06 1-revised 1.1" xfId="62"/>
    <cellStyle name="Note" xfId="63"/>
    <cellStyle name="Output" xfId="64"/>
    <cellStyle name="Output Amounts" xfId="65"/>
    <cellStyle name="Output Column Headings" xfId="66"/>
    <cellStyle name="Output Line Items" xfId="67"/>
    <cellStyle name="Output Report Heading" xfId="68"/>
    <cellStyle name="Output Report Title" xfId="69"/>
    <cellStyle name="Percent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ata\FA_FSSR\DS_BLS_AFI\DS_BLS_AF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BLS_Solo"/>
      <sheetName val="BLS_Dom"/>
      <sheetName val="BLS_OVS"/>
      <sheetName val="Cross BLS_IVP"/>
      <sheetName val="tp1.1"/>
      <sheetName val="tp1.1 (2)"/>
      <sheetName val="Cross BLS_ARS_Solo"/>
      <sheetName val="Cross BLS_ARS_Dom"/>
      <sheetName val="Cross BLS_ARS_OB"/>
      <sheetName val="Cross BLS_LPS"/>
      <sheetName val="Cross BLS_LAR"/>
      <sheetName val="Cross BLS_PVS"/>
      <sheetName val="Cross BLS_CAP"/>
      <sheetName val="Cross BLS_PNL"/>
      <sheetName val="PNL"/>
      <sheetName val="Sheet1"/>
      <sheetName val="rev"/>
      <sheetName val="tp1.1com"/>
      <sheetName val="equity"/>
      <sheetName val="Gain-Loss"/>
      <sheetName val="BLS_Soloสูตร"/>
    </sheetNames>
    <sheetDataSet>
      <sheetData sheetId="0">
        <row r="7">
          <cell r="F7">
            <v>38383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140625" defaultRowHeight="21" customHeight="1"/>
  <cols>
    <col min="1" max="1" width="52.7109375" style="1" customWidth="1"/>
    <col min="2" max="2" width="16.140625" style="1" customWidth="1"/>
    <col min="3" max="3" width="0.85546875" style="1" customWidth="1"/>
    <col min="4" max="4" width="16.140625" style="1" customWidth="1"/>
    <col min="5" max="5" width="0.85546875" style="27" customWidth="1"/>
    <col min="6" max="6" width="16.00390625" style="1" customWidth="1"/>
    <col min="7" max="7" width="0.85546875" style="1" customWidth="1"/>
    <col min="8" max="8" width="16.00390625" style="2" customWidth="1"/>
    <col min="9" max="9" width="0.85546875" style="27" customWidth="1"/>
    <col min="10" max="10" width="8.140625" style="1" customWidth="1"/>
    <col min="11" max="16384" width="9.140625" style="1" customWidth="1"/>
  </cols>
  <sheetData>
    <row r="1" spans="1:9" ht="21" customHeight="1">
      <c r="A1" s="3" t="s">
        <v>0</v>
      </c>
      <c r="B1" s="3"/>
      <c r="C1" s="3"/>
      <c r="D1" s="3"/>
      <c r="E1" s="28"/>
      <c r="F1" s="3"/>
      <c r="G1" s="3"/>
      <c r="H1" s="4"/>
      <c r="I1" s="9"/>
    </row>
    <row r="2" spans="1:9" ht="21" customHeight="1">
      <c r="A2" s="3" t="s">
        <v>54</v>
      </c>
      <c r="B2" s="3"/>
      <c r="C2" s="3"/>
      <c r="D2" s="3"/>
      <c r="E2" s="9"/>
      <c r="F2" s="4"/>
      <c r="G2" s="4"/>
      <c r="H2" s="4"/>
      <c r="I2" s="9"/>
    </row>
    <row r="3" spans="1:9" ht="21" customHeight="1">
      <c r="A3" s="5" t="s">
        <v>60</v>
      </c>
      <c r="B3" s="5"/>
      <c r="C3" s="5"/>
      <c r="D3" s="5"/>
      <c r="E3" s="29"/>
      <c r="F3" s="6"/>
      <c r="G3" s="6"/>
      <c r="H3" s="3"/>
      <c r="I3" s="28"/>
    </row>
    <row r="4" spans="1:9" ht="21" customHeight="1">
      <c r="A4" s="5" t="s">
        <v>51</v>
      </c>
      <c r="B4" s="5"/>
      <c r="C4" s="5"/>
      <c r="D4" s="5"/>
      <c r="E4" s="29"/>
      <c r="F4" s="6"/>
      <c r="G4" s="6"/>
      <c r="H4" s="3"/>
      <c r="I4" s="28"/>
    </row>
    <row r="5" spans="1:9" ht="21" customHeight="1">
      <c r="A5" s="7"/>
      <c r="B5" s="7"/>
      <c r="C5" s="7"/>
      <c r="D5" s="7"/>
      <c r="E5" s="30"/>
      <c r="F5" s="8"/>
      <c r="G5" s="8"/>
      <c r="H5" s="49" t="s">
        <v>17</v>
      </c>
      <c r="I5" s="9"/>
    </row>
    <row r="6" spans="1:9" ht="21" customHeight="1">
      <c r="A6" s="4"/>
      <c r="B6" s="129" t="s">
        <v>1</v>
      </c>
      <c r="C6" s="129"/>
      <c r="D6" s="129"/>
      <c r="E6" s="129"/>
      <c r="F6" s="129" t="s">
        <v>32</v>
      </c>
      <c r="G6" s="129"/>
      <c r="H6" s="129"/>
      <c r="I6" s="129"/>
    </row>
    <row r="7" spans="2:9" ht="21" customHeight="1">
      <c r="B7" s="50" t="s">
        <v>61</v>
      </c>
      <c r="C7" s="50"/>
      <c r="D7" s="50" t="s">
        <v>59</v>
      </c>
      <c r="E7" s="31"/>
      <c r="F7" s="50" t="s">
        <v>61</v>
      </c>
      <c r="G7" s="50"/>
      <c r="H7" s="50" t="s">
        <v>59</v>
      </c>
      <c r="I7" s="31"/>
    </row>
    <row r="8" spans="1:8" ht="21" customHeight="1">
      <c r="A8" s="10" t="s">
        <v>6</v>
      </c>
      <c r="B8" s="10"/>
      <c r="C8" s="10"/>
      <c r="D8" s="10"/>
      <c r="H8" s="1"/>
    </row>
    <row r="9" spans="1:9" ht="21" customHeight="1">
      <c r="A9" s="11" t="s">
        <v>2</v>
      </c>
      <c r="B9" s="2">
        <v>55923502</v>
      </c>
      <c r="C9" s="11"/>
      <c r="D9" s="2">
        <v>65472802</v>
      </c>
      <c r="E9" s="19"/>
      <c r="F9" s="2">
        <v>55763686</v>
      </c>
      <c r="G9" s="13"/>
      <c r="H9" s="2">
        <v>65382699</v>
      </c>
      <c r="I9" s="19"/>
    </row>
    <row r="10" spans="1:9" ht="21" customHeight="1">
      <c r="A10" s="14" t="s">
        <v>33</v>
      </c>
      <c r="B10" s="2">
        <v>494488832</v>
      </c>
      <c r="C10" s="14"/>
      <c r="D10" s="2">
        <v>437738297</v>
      </c>
      <c r="E10" s="19"/>
      <c r="F10" s="2">
        <v>444665951</v>
      </c>
      <c r="G10" s="13"/>
      <c r="H10" s="2">
        <v>385771851</v>
      </c>
      <c r="I10" s="19"/>
    </row>
    <row r="11" spans="1:9" ht="21" customHeight="1">
      <c r="A11" s="23" t="s">
        <v>21</v>
      </c>
      <c r="B11" s="2">
        <v>30646488</v>
      </c>
      <c r="C11" s="23"/>
      <c r="D11" s="2">
        <v>27359581</v>
      </c>
      <c r="E11" s="19"/>
      <c r="F11" s="2">
        <v>30420649</v>
      </c>
      <c r="G11" s="13"/>
      <c r="H11" s="2">
        <v>27047821</v>
      </c>
      <c r="I11" s="19"/>
    </row>
    <row r="12" spans="1:9" ht="21" customHeight="1">
      <c r="A12" s="23" t="s">
        <v>22</v>
      </c>
      <c r="B12" s="2">
        <v>587787986</v>
      </c>
      <c r="C12" s="23"/>
      <c r="D12" s="2">
        <v>591719967</v>
      </c>
      <c r="E12" s="19"/>
      <c r="F12" s="2">
        <v>557856889</v>
      </c>
      <c r="G12" s="13"/>
      <c r="H12" s="2">
        <v>563445386</v>
      </c>
      <c r="I12" s="19"/>
    </row>
    <row r="13" spans="1:9" ht="21" customHeight="1">
      <c r="A13" s="23" t="s">
        <v>34</v>
      </c>
      <c r="B13" s="2">
        <v>1409236</v>
      </c>
      <c r="C13" s="23"/>
      <c r="D13" s="2">
        <v>1460090</v>
      </c>
      <c r="E13" s="19"/>
      <c r="F13" s="2">
        <v>37090632</v>
      </c>
      <c r="G13" s="13"/>
      <c r="H13" s="2">
        <v>37090632</v>
      </c>
      <c r="I13" s="19"/>
    </row>
    <row r="14" spans="1:9" ht="21" customHeight="1">
      <c r="A14" s="23" t="s">
        <v>23</v>
      </c>
      <c r="B14" s="38"/>
      <c r="C14" s="23"/>
      <c r="D14" s="38"/>
      <c r="E14" s="19"/>
      <c r="F14" s="2"/>
      <c r="G14" s="13"/>
      <c r="I14" s="19"/>
    </row>
    <row r="15" spans="1:9" ht="21" customHeight="1">
      <c r="A15" s="35" t="s">
        <v>49</v>
      </c>
      <c r="B15" s="39"/>
      <c r="C15" s="35"/>
      <c r="D15" s="39"/>
      <c r="E15" s="19"/>
      <c r="F15" s="2"/>
      <c r="G15" s="13"/>
      <c r="I15" s="19"/>
    </row>
    <row r="16" spans="1:11" ht="21" customHeight="1">
      <c r="A16" s="15" t="s">
        <v>24</v>
      </c>
      <c r="B16" s="12">
        <v>2066136038</v>
      </c>
      <c r="C16" s="15"/>
      <c r="D16" s="12">
        <v>2004496384</v>
      </c>
      <c r="E16" s="19"/>
      <c r="F16" s="2">
        <v>2011203442</v>
      </c>
      <c r="G16" s="13"/>
      <c r="H16" s="2">
        <v>1954426697</v>
      </c>
      <c r="I16" s="19"/>
      <c r="J16" s="51"/>
      <c r="K16" s="47"/>
    </row>
    <row r="17" spans="1:11" ht="21" customHeight="1">
      <c r="A17" s="15" t="s">
        <v>45</v>
      </c>
      <c r="B17" s="12">
        <v>5179343</v>
      </c>
      <c r="C17" s="15"/>
      <c r="D17" s="12">
        <v>5061073</v>
      </c>
      <c r="F17" s="2">
        <v>5057788</v>
      </c>
      <c r="H17" s="2">
        <v>4953268</v>
      </c>
      <c r="J17" s="51"/>
      <c r="K17" s="47"/>
    </row>
    <row r="18" spans="1:11" ht="21" customHeight="1">
      <c r="A18" s="18" t="s">
        <v>46</v>
      </c>
      <c r="B18" s="41">
        <f>SUM(B16:B17)</f>
        <v>2071315381</v>
      </c>
      <c r="C18" s="18"/>
      <c r="D18" s="41">
        <f>SUM(D16:D17)</f>
        <v>2009557457</v>
      </c>
      <c r="E18" s="19"/>
      <c r="F18" s="41">
        <f>SUM(F16:F17)</f>
        <v>2016261230</v>
      </c>
      <c r="G18" s="25"/>
      <c r="H18" s="41">
        <f>SUM(H16:H17)</f>
        <v>1959379965</v>
      </c>
      <c r="I18" s="19"/>
      <c r="J18" s="51"/>
      <c r="K18" s="47"/>
    </row>
    <row r="19" spans="1:11" ht="21" customHeight="1">
      <c r="A19" s="36" t="s">
        <v>41</v>
      </c>
      <c r="B19" s="12">
        <v>-649139</v>
      </c>
      <c r="C19" s="36"/>
      <c r="D19" s="12">
        <v>-507523</v>
      </c>
      <c r="E19" s="19"/>
      <c r="F19" s="12">
        <v>-608667</v>
      </c>
      <c r="G19" s="13"/>
      <c r="H19" s="12">
        <v>-469345</v>
      </c>
      <c r="I19" s="19"/>
      <c r="J19" s="51"/>
      <c r="K19" s="47"/>
    </row>
    <row r="20" spans="1:11" ht="21" customHeight="1">
      <c r="A20" s="36" t="s">
        <v>42</v>
      </c>
      <c r="B20" s="12">
        <v>-141225663</v>
      </c>
      <c r="C20" s="36"/>
      <c r="D20" s="12">
        <v>-137710621</v>
      </c>
      <c r="E20" s="19"/>
      <c r="F20" s="12">
        <v>-137894035</v>
      </c>
      <c r="G20" s="25"/>
      <c r="H20" s="12">
        <v>-134510776</v>
      </c>
      <c r="I20" s="19"/>
      <c r="J20" s="51"/>
      <c r="K20" s="47"/>
    </row>
    <row r="21" spans="1:11" ht="21" customHeight="1">
      <c r="A21" s="36" t="s">
        <v>43</v>
      </c>
      <c r="B21" s="12">
        <v>-5938345</v>
      </c>
      <c r="C21" s="36"/>
      <c r="D21" s="12">
        <v>-2310372</v>
      </c>
      <c r="E21" s="19"/>
      <c r="F21" s="12">
        <v>-5938345</v>
      </c>
      <c r="G21" s="13"/>
      <c r="H21" s="12">
        <v>-2310372</v>
      </c>
      <c r="I21" s="19"/>
      <c r="J21" s="51"/>
      <c r="K21" s="47"/>
    </row>
    <row r="22" spans="1:11" ht="21" customHeight="1">
      <c r="A22" s="18" t="s">
        <v>47</v>
      </c>
      <c r="B22" s="42">
        <f>B18+B19+B20+B21</f>
        <v>1923502234</v>
      </c>
      <c r="C22" s="18"/>
      <c r="D22" s="42">
        <f>D18+D19+D20+D21</f>
        <v>1869028941</v>
      </c>
      <c r="E22" s="19"/>
      <c r="F22" s="42">
        <f>F18+F19+F20+F21</f>
        <v>1871820183</v>
      </c>
      <c r="G22" s="13"/>
      <c r="H22" s="42">
        <f>H18+H19+H20+H21</f>
        <v>1822089472</v>
      </c>
      <c r="I22" s="19"/>
      <c r="J22" s="51"/>
      <c r="K22" s="47"/>
    </row>
    <row r="23" spans="1:9" ht="21" customHeight="1">
      <c r="A23" s="23" t="s">
        <v>55</v>
      </c>
      <c r="B23" s="19">
        <v>1530428</v>
      </c>
      <c r="C23" s="23"/>
      <c r="D23" s="19">
        <v>1432858</v>
      </c>
      <c r="E23" s="19"/>
      <c r="F23" s="27">
        <v>138785</v>
      </c>
      <c r="G23" s="25"/>
      <c r="H23" s="27">
        <v>128232</v>
      </c>
      <c r="I23" s="19"/>
    </row>
    <row r="24" spans="1:8" ht="21" customHeight="1">
      <c r="A24" s="23" t="s">
        <v>25</v>
      </c>
      <c r="B24" s="19">
        <v>10356622</v>
      </c>
      <c r="C24" s="23"/>
      <c r="D24" s="19">
        <v>11415102</v>
      </c>
      <c r="F24" s="27">
        <v>8309926</v>
      </c>
      <c r="H24" s="27">
        <v>8529592</v>
      </c>
    </row>
    <row r="25" spans="1:9" ht="21" customHeight="1">
      <c r="A25" s="23" t="s">
        <v>3</v>
      </c>
      <c r="B25" s="19">
        <v>43255420</v>
      </c>
      <c r="C25" s="23"/>
      <c r="D25" s="19">
        <v>43834022</v>
      </c>
      <c r="E25" s="19"/>
      <c r="F25" s="27">
        <v>41803193</v>
      </c>
      <c r="G25" s="13"/>
      <c r="H25" s="27">
        <v>42368555</v>
      </c>
      <c r="I25" s="19"/>
    </row>
    <row r="26" spans="1:9" ht="21" customHeight="1">
      <c r="A26" s="23" t="s">
        <v>26</v>
      </c>
      <c r="B26" s="19">
        <v>999057</v>
      </c>
      <c r="C26" s="23"/>
      <c r="D26" s="19">
        <v>1032300</v>
      </c>
      <c r="E26" s="19"/>
      <c r="F26" s="27">
        <v>918314</v>
      </c>
      <c r="G26" s="13"/>
      <c r="H26" s="27">
        <v>951853</v>
      </c>
      <c r="I26" s="19"/>
    </row>
    <row r="27" spans="1:9" ht="21" customHeight="1">
      <c r="A27" s="23" t="s">
        <v>52</v>
      </c>
      <c r="B27" s="19">
        <v>3747225</v>
      </c>
      <c r="C27" s="23"/>
      <c r="D27" s="19">
        <v>3676165</v>
      </c>
      <c r="E27" s="19"/>
      <c r="F27" s="27">
        <v>2631311</v>
      </c>
      <c r="G27" s="13"/>
      <c r="H27" s="27">
        <v>2686368</v>
      </c>
      <c r="I27" s="19"/>
    </row>
    <row r="28" spans="1:9" ht="21" customHeight="1">
      <c r="A28" s="23" t="s">
        <v>58</v>
      </c>
      <c r="B28" s="19">
        <v>2725786</v>
      </c>
      <c r="C28" s="23"/>
      <c r="D28" s="19">
        <v>5301324</v>
      </c>
      <c r="E28" s="19"/>
      <c r="F28" s="27">
        <v>0</v>
      </c>
      <c r="G28" s="13"/>
      <c r="H28" s="27">
        <v>0</v>
      </c>
      <c r="I28" s="19"/>
    </row>
    <row r="29" spans="1:9" ht="21" customHeight="1">
      <c r="A29" s="23" t="s">
        <v>57</v>
      </c>
      <c r="B29" s="19">
        <v>4114599</v>
      </c>
      <c r="C29" s="23"/>
      <c r="D29" s="19">
        <v>3203364</v>
      </c>
      <c r="E29" s="19"/>
      <c r="F29" s="27">
        <v>3913696</v>
      </c>
      <c r="G29" s="13"/>
      <c r="H29" s="27">
        <v>3077643</v>
      </c>
      <c r="I29" s="19"/>
    </row>
    <row r="30" spans="1:9" ht="21" customHeight="1">
      <c r="A30" s="23" t="s">
        <v>4</v>
      </c>
      <c r="B30" s="19">
        <v>14852115</v>
      </c>
      <c r="C30" s="23"/>
      <c r="D30" s="19">
        <v>13635575</v>
      </c>
      <c r="E30" s="19"/>
      <c r="F30" s="27">
        <v>12130080</v>
      </c>
      <c r="G30" s="13"/>
      <c r="H30" s="27">
        <v>11466882</v>
      </c>
      <c r="I30" s="19"/>
    </row>
    <row r="31" spans="1:9" ht="21" customHeight="1" thickBot="1">
      <c r="A31" s="21" t="s">
        <v>5</v>
      </c>
      <c r="B31" s="43">
        <f>B9+B10+B11+B12+B13+B22+B23+B24+B25+B26+B27+B30+B29+B28</f>
        <v>3175339530</v>
      </c>
      <c r="C31" s="19"/>
      <c r="D31" s="43">
        <f>D9+D10+D11+D12+D13+D22+D23+D24+D25+D26+D27+D30+D29+D28</f>
        <v>3076310388</v>
      </c>
      <c r="E31" s="19"/>
      <c r="F31" s="43">
        <f>F9+F10+F11+F12+F13+F22+F23+F24+F25+F26+F27+F30+F29+F28</f>
        <v>3067463295</v>
      </c>
      <c r="G31" s="13"/>
      <c r="H31" s="43">
        <f>H9+H10+H11+H12+H13+H22+H23+H24+H25+H26+H27+H30+H29+H28</f>
        <v>2970036986</v>
      </c>
      <c r="I31" s="19"/>
    </row>
    <row r="32" spans="2:9" ht="21" customHeight="1" thickTop="1">
      <c r="B32" s="2"/>
      <c r="D32" s="2"/>
      <c r="E32" s="19"/>
      <c r="F32" s="2"/>
      <c r="G32" s="13"/>
      <c r="I32" s="19"/>
    </row>
    <row r="33" spans="2:9" ht="21" customHeight="1">
      <c r="B33" s="2"/>
      <c r="D33" s="2"/>
      <c r="E33" s="19"/>
      <c r="F33" s="2"/>
      <c r="G33" s="13"/>
      <c r="I33" s="19"/>
    </row>
    <row r="34" spans="2:9" ht="21" customHeight="1">
      <c r="B34" s="2"/>
      <c r="D34" s="2"/>
      <c r="E34" s="19"/>
      <c r="F34" s="2"/>
      <c r="G34" s="13"/>
      <c r="I34" s="19"/>
    </row>
    <row r="35" spans="2:9" ht="21" customHeight="1">
      <c r="B35" s="2"/>
      <c r="D35" s="2"/>
      <c r="E35" s="19"/>
      <c r="F35" s="2"/>
      <c r="G35" s="13"/>
      <c r="I35" s="19"/>
    </row>
    <row r="36" spans="2:9" ht="21" customHeight="1">
      <c r="B36" s="2"/>
      <c r="D36" s="2"/>
      <c r="E36" s="19"/>
      <c r="F36" s="2"/>
      <c r="G36" s="13"/>
      <c r="I36" s="19"/>
    </row>
    <row r="37" spans="2:9" ht="21" customHeight="1">
      <c r="B37" s="2"/>
      <c r="D37" s="2"/>
      <c r="E37" s="19"/>
      <c r="F37" s="2"/>
      <c r="G37" s="13"/>
      <c r="I37" s="19"/>
    </row>
    <row r="38" spans="2:9" ht="21" customHeight="1">
      <c r="B38" s="2"/>
      <c r="D38" s="2"/>
      <c r="E38" s="19"/>
      <c r="F38" s="2"/>
      <c r="G38" s="13"/>
      <c r="I38" s="19"/>
    </row>
    <row r="39" spans="2:9" ht="21" customHeight="1">
      <c r="B39" s="2"/>
      <c r="D39" s="2"/>
      <c r="E39" s="19"/>
      <c r="F39" s="2"/>
      <c r="G39" s="13"/>
      <c r="I39" s="19"/>
    </row>
    <row r="40" spans="2:9" ht="21" customHeight="1">
      <c r="B40" s="2"/>
      <c r="D40" s="2"/>
      <c r="E40" s="19"/>
      <c r="F40" s="2"/>
      <c r="G40" s="13"/>
      <c r="I40" s="19"/>
    </row>
    <row r="41" spans="2:9" ht="21" customHeight="1">
      <c r="B41" s="2"/>
      <c r="D41" s="2"/>
      <c r="E41" s="19"/>
      <c r="F41" s="2"/>
      <c r="G41" s="13"/>
      <c r="I41" s="19"/>
    </row>
    <row r="42" spans="2:9" ht="21" customHeight="1">
      <c r="B42" s="2"/>
      <c r="D42" s="2"/>
      <c r="E42" s="19"/>
      <c r="F42" s="2"/>
      <c r="G42" s="13"/>
      <c r="I42" s="19"/>
    </row>
    <row r="43" spans="2:9" ht="21" customHeight="1">
      <c r="B43" s="2"/>
      <c r="D43" s="2"/>
      <c r="E43" s="19"/>
      <c r="F43" s="2"/>
      <c r="G43" s="13"/>
      <c r="I43" s="19"/>
    </row>
    <row r="44" spans="2:9" ht="21" customHeight="1">
      <c r="B44" s="2"/>
      <c r="D44" s="2"/>
      <c r="E44" s="19"/>
      <c r="F44" s="2"/>
      <c r="G44" s="13"/>
      <c r="I44" s="19"/>
    </row>
    <row r="45" spans="1:9" ht="21" customHeight="1">
      <c r="A45" s="10" t="s">
        <v>7</v>
      </c>
      <c r="B45" s="44"/>
      <c r="C45" s="10"/>
      <c r="D45" s="44"/>
      <c r="E45" s="19"/>
      <c r="F45" s="2"/>
      <c r="G45" s="13"/>
      <c r="I45" s="19"/>
    </row>
    <row r="46" spans="1:9" ht="21" customHeight="1">
      <c r="A46" s="14" t="s">
        <v>8</v>
      </c>
      <c r="B46" s="12">
        <v>2349857070</v>
      </c>
      <c r="C46" s="14"/>
      <c r="D46" s="12">
        <v>2310743284</v>
      </c>
      <c r="E46" s="19"/>
      <c r="F46" s="2">
        <v>2290771326</v>
      </c>
      <c r="G46" s="13"/>
      <c r="H46" s="2">
        <v>2252421001</v>
      </c>
      <c r="I46" s="19"/>
    </row>
    <row r="47" spans="1:9" ht="21" customHeight="1">
      <c r="A47" s="11" t="s">
        <v>56</v>
      </c>
      <c r="B47" s="12">
        <v>204366594</v>
      </c>
      <c r="C47" s="11"/>
      <c r="D47" s="12">
        <v>133583866</v>
      </c>
      <c r="E47" s="19"/>
      <c r="F47" s="2">
        <v>199063371</v>
      </c>
      <c r="G47" s="13"/>
      <c r="H47" s="2">
        <v>127212537</v>
      </c>
      <c r="I47" s="19"/>
    </row>
    <row r="48" spans="1:9" ht="21" customHeight="1">
      <c r="A48" s="11" t="s">
        <v>35</v>
      </c>
      <c r="B48" s="12">
        <v>7151626</v>
      </c>
      <c r="C48" s="11"/>
      <c r="D48" s="12">
        <v>7251740</v>
      </c>
      <c r="E48" s="19"/>
      <c r="F48" s="2">
        <v>7129213</v>
      </c>
      <c r="G48" s="13"/>
      <c r="H48" s="2">
        <v>7210370</v>
      </c>
      <c r="I48" s="19"/>
    </row>
    <row r="49" spans="1:9" ht="21" customHeight="1">
      <c r="A49" s="11" t="s">
        <v>27</v>
      </c>
      <c r="B49" s="12">
        <v>32481217</v>
      </c>
      <c r="C49" s="11"/>
      <c r="D49" s="12">
        <v>21001637</v>
      </c>
      <c r="E49" s="19"/>
      <c r="F49" s="2">
        <v>31699622</v>
      </c>
      <c r="G49" s="13"/>
      <c r="H49" s="2">
        <v>20213259</v>
      </c>
      <c r="I49" s="19"/>
    </row>
    <row r="50" spans="1:9" ht="21" customHeight="1">
      <c r="A50" s="11" t="s">
        <v>28</v>
      </c>
      <c r="B50" s="12">
        <v>95765871</v>
      </c>
      <c r="C50" s="11"/>
      <c r="D50" s="12">
        <v>107189917</v>
      </c>
      <c r="E50" s="19"/>
      <c r="F50" s="2">
        <v>95614546</v>
      </c>
      <c r="G50" s="13"/>
      <c r="H50" s="2">
        <v>106963811</v>
      </c>
      <c r="I50" s="19"/>
    </row>
    <row r="51" spans="1:9" ht="21" customHeight="1">
      <c r="A51" s="11" t="s">
        <v>36</v>
      </c>
      <c r="B51" s="2">
        <v>1530428</v>
      </c>
      <c r="C51" s="11"/>
      <c r="D51" s="2">
        <f>+D23</f>
        <v>1432858</v>
      </c>
      <c r="E51" s="19"/>
      <c r="F51" s="2">
        <v>138785</v>
      </c>
      <c r="G51" s="13"/>
      <c r="H51" s="2">
        <f>+H23</f>
        <v>128232</v>
      </c>
      <c r="I51" s="19"/>
    </row>
    <row r="52" spans="1:9" ht="21" customHeight="1">
      <c r="A52" s="11" t="s">
        <v>37</v>
      </c>
      <c r="B52" s="12">
        <v>13858957</v>
      </c>
      <c r="C52" s="11"/>
      <c r="D52" s="12">
        <v>13504271</v>
      </c>
      <c r="E52" s="19"/>
      <c r="F52" s="2">
        <v>13665099</v>
      </c>
      <c r="G52" s="13"/>
      <c r="H52" s="2">
        <v>13323068</v>
      </c>
      <c r="I52" s="19"/>
    </row>
    <row r="53" spans="1:9" ht="21" customHeight="1">
      <c r="A53" s="11" t="s">
        <v>53</v>
      </c>
      <c r="B53" s="12">
        <v>720663</v>
      </c>
      <c r="C53" s="11"/>
      <c r="D53" s="12">
        <v>5742629</v>
      </c>
      <c r="E53" s="19"/>
      <c r="F53" s="2">
        <v>490163</v>
      </c>
      <c r="G53" s="13"/>
      <c r="H53" s="2">
        <v>5527563</v>
      </c>
      <c r="I53" s="19"/>
    </row>
    <row r="54" spans="1:9" ht="21" customHeight="1">
      <c r="A54" s="11" t="s">
        <v>9</v>
      </c>
      <c r="B54" s="12">
        <v>69433451</v>
      </c>
      <c r="C54" s="11"/>
      <c r="D54" s="12">
        <v>73853150</v>
      </c>
      <c r="E54" s="19"/>
      <c r="F54" s="2">
        <v>47614926</v>
      </c>
      <c r="G54" s="13"/>
      <c r="H54" s="2">
        <v>50935841</v>
      </c>
      <c r="I54" s="19"/>
    </row>
    <row r="55" spans="1:9" ht="21" customHeight="1">
      <c r="A55" s="15" t="s">
        <v>10</v>
      </c>
      <c r="B55" s="42">
        <f>SUM(B46:B54)</f>
        <v>2775165877</v>
      </c>
      <c r="C55" s="15"/>
      <c r="D55" s="42">
        <f>SUM(D46:D54)</f>
        <v>2674303352</v>
      </c>
      <c r="E55" s="19"/>
      <c r="F55" s="42">
        <f>SUM(F46:F54)</f>
        <v>2686187051</v>
      </c>
      <c r="G55" s="13"/>
      <c r="H55" s="42">
        <f>SUM(H46:H54)</f>
        <v>2583935682</v>
      </c>
      <c r="I55" s="19"/>
    </row>
    <row r="56" spans="1:9" ht="21" customHeight="1">
      <c r="A56" s="15"/>
      <c r="B56" s="40"/>
      <c r="C56" s="15"/>
      <c r="D56" s="40"/>
      <c r="E56" s="19"/>
      <c r="F56" s="2"/>
      <c r="G56" s="13"/>
      <c r="I56" s="19"/>
    </row>
    <row r="57" spans="1:9" ht="21" customHeight="1">
      <c r="A57" s="11" t="s">
        <v>11</v>
      </c>
      <c r="B57" s="2"/>
      <c r="C57" s="11"/>
      <c r="D57" s="2"/>
      <c r="E57" s="19"/>
      <c r="F57" s="2"/>
      <c r="G57" s="13"/>
      <c r="I57" s="19"/>
    </row>
    <row r="58" spans="1:9" ht="21" customHeight="1">
      <c r="A58" s="14" t="s">
        <v>12</v>
      </c>
      <c r="B58" s="37"/>
      <c r="C58" s="14"/>
      <c r="D58" s="37"/>
      <c r="E58" s="19"/>
      <c r="F58" s="2"/>
      <c r="G58" s="13"/>
      <c r="I58" s="19"/>
    </row>
    <row r="59" spans="1:9" ht="21" customHeight="1">
      <c r="A59" s="15" t="s">
        <v>38</v>
      </c>
      <c r="B59" s="40"/>
      <c r="C59" s="15"/>
      <c r="D59" s="40"/>
      <c r="E59" s="19"/>
      <c r="F59" s="2"/>
      <c r="G59" s="13"/>
      <c r="I59" s="19"/>
    </row>
    <row r="60" spans="1:9" ht="21" customHeight="1" thickBot="1">
      <c r="A60" s="18" t="s">
        <v>48</v>
      </c>
      <c r="B60" s="45">
        <v>16550</v>
      </c>
      <c r="C60" s="18"/>
      <c r="D60" s="45">
        <v>16550</v>
      </c>
      <c r="E60" s="19"/>
      <c r="F60" s="45">
        <v>16550</v>
      </c>
      <c r="G60" s="13"/>
      <c r="H60" s="45">
        <v>16550</v>
      </c>
      <c r="I60" s="19"/>
    </row>
    <row r="61" spans="1:9" ht="21" customHeight="1" thickBot="1" thickTop="1">
      <c r="A61" s="18" t="s">
        <v>39</v>
      </c>
      <c r="B61" s="45">
        <v>39983450</v>
      </c>
      <c r="C61" s="18"/>
      <c r="D61" s="45">
        <v>39983450</v>
      </c>
      <c r="E61" s="19"/>
      <c r="F61" s="45">
        <v>39983450</v>
      </c>
      <c r="G61" s="13"/>
      <c r="H61" s="45">
        <v>39983450</v>
      </c>
      <c r="I61" s="19"/>
    </row>
    <row r="62" spans="1:9" ht="21" customHeight="1" thickTop="1">
      <c r="A62" s="15" t="s">
        <v>13</v>
      </c>
      <c r="B62" s="40"/>
      <c r="C62" s="15"/>
      <c r="D62" s="40"/>
      <c r="E62" s="19"/>
      <c r="F62" s="2"/>
      <c r="G62" s="13"/>
      <c r="I62" s="19"/>
    </row>
    <row r="63" spans="1:9" ht="21" customHeight="1">
      <c r="A63" s="18" t="s">
        <v>40</v>
      </c>
      <c r="B63" s="12">
        <v>19088429</v>
      </c>
      <c r="C63" s="18"/>
      <c r="D63" s="12">
        <v>19088429</v>
      </c>
      <c r="E63" s="19"/>
      <c r="F63" s="2">
        <v>19088429</v>
      </c>
      <c r="G63" s="13"/>
      <c r="H63" s="2">
        <v>19088429</v>
      </c>
      <c r="I63" s="19"/>
    </row>
    <row r="64" spans="1:9" ht="21" customHeight="1">
      <c r="A64" s="11" t="s">
        <v>50</v>
      </c>
      <c r="B64" s="12">
        <v>56346232</v>
      </c>
      <c r="C64" s="11"/>
      <c r="D64" s="12">
        <v>56346232</v>
      </c>
      <c r="E64" s="19"/>
      <c r="F64" s="2">
        <v>56346232</v>
      </c>
      <c r="G64" s="13"/>
      <c r="H64" s="2">
        <v>56346232</v>
      </c>
      <c r="I64" s="19"/>
    </row>
    <row r="65" spans="1:9" ht="21" customHeight="1">
      <c r="A65" s="11" t="s">
        <v>29</v>
      </c>
      <c r="B65" s="12">
        <v>44092121</v>
      </c>
      <c r="C65" s="11"/>
      <c r="D65" s="12">
        <v>56282626</v>
      </c>
      <c r="E65" s="19"/>
      <c r="F65" s="2">
        <v>45537327</v>
      </c>
      <c r="G65" s="13"/>
      <c r="H65" s="2">
        <v>57886128</v>
      </c>
      <c r="I65" s="19"/>
    </row>
    <row r="66" spans="1:9" ht="21" customHeight="1">
      <c r="A66" s="11" t="s">
        <v>14</v>
      </c>
      <c r="B66" s="2"/>
      <c r="C66" s="11"/>
      <c r="D66" s="2"/>
      <c r="E66" s="19"/>
      <c r="F66" s="2"/>
      <c r="G66" s="24"/>
      <c r="I66" s="19"/>
    </row>
    <row r="67" spans="1:9" ht="21" customHeight="1">
      <c r="A67" s="15" t="s">
        <v>15</v>
      </c>
      <c r="B67" s="40"/>
      <c r="C67" s="15"/>
      <c r="D67" s="40"/>
      <c r="E67" s="19"/>
      <c r="F67" s="2"/>
      <c r="I67" s="19"/>
    </row>
    <row r="68" spans="1:9" ht="21" customHeight="1">
      <c r="A68" s="18" t="s">
        <v>20</v>
      </c>
      <c r="B68" s="2">
        <v>22500000</v>
      </c>
      <c r="C68" s="16"/>
      <c r="D68" s="2">
        <v>22000000</v>
      </c>
      <c r="E68" s="19"/>
      <c r="F68" s="2">
        <v>22500000</v>
      </c>
      <c r="G68" s="13"/>
      <c r="H68" s="2">
        <v>22000000</v>
      </c>
      <c r="I68" s="19"/>
    </row>
    <row r="69" spans="1:9" ht="21" customHeight="1">
      <c r="A69" s="18" t="s">
        <v>19</v>
      </c>
      <c r="B69" s="2">
        <v>96500000</v>
      </c>
      <c r="C69" s="16"/>
      <c r="D69" s="2">
        <v>96500000</v>
      </c>
      <c r="E69" s="19"/>
      <c r="F69" s="2">
        <v>96500000</v>
      </c>
      <c r="G69" s="13"/>
      <c r="H69" s="2">
        <v>96500000</v>
      </c>
      <c r="I69" s="19"/>
    </row>
    <row r="70" spans="1:9" ht="21" customHeight="1">
      <c r="A70" s="15" t="s">
        <v>16</v>
      </c>
      <c r="B70" s="17">
        <v>161322928</v>
      </c>
      <c r="C70" s="15"/>
      <c r="D70" s="17">
        <v>151506327</v>
      </c>
      <c r="E70" s="19"/>
      <c r="F70" s="46">
        <v>141304256</v>
      </c>
      <c r="G70" s="13"/>
      <c r="H70" s="46">
        <v>134280515</v>
      </c>
      <c r="I70" s="19"/>
    </row>
    <row r="71" spans="1:9" ht="21" customHeight="1">
      <c r="A71" s="15" t="s">
        <v>44</v>
      </c>
      <c r="B71" s="2">
        <f>SUM(B63:B70)</f>
        <v>399849710</v>
      </c>
      <c r="C71" s="15"/>
      <c r="D71" s="2">
        <f>SUM(D63:D70)</f>
        <v>401723614</v>
      </c>
      <c r="E71" s="32"/>
      <c r="F71" s="2">
        <f>SUM(F63:F70)</f>
        <v>381276244</v>
      </c>
      <c r="G71" s="13"/>
      <c r="H71" s="2">
        <f>SUM(H63:H70)</f>
        <v>386101304</v>
      </c>
      <c r="I71" s="19"/>
    </row>
    <row r="72" spans="1:9" ht="21" customHeight="1">
      <c r="A72" s="11" t="s">
        <v>30</v>
      </c>
      <c r="B72" s="17">
        <v>323943</v>
      </c>
      <c r="C72" s="34"/>
      <c r="D72" s="17">
        <v>283422</v>
      </c>
      <c r="E72" s="19"/>
      <c r="F72" s="46">
        <v>0</v>
      </c>
      <c r="G72" s="13"/>
      <c r="H72" s="46">
        <v>0</v>
      </c>
      <c r="I72" s="33"/>
    </row>
    <row r="73" spans="1:9" ht="21" customHeight="1">
      <c r="A73" s="15" t="s">
        <v>18</v>
      </c>
      <c r="B73" s="20">
        <f>SUM(B71:B72)</f>
        <v>400173653</v>
      </c>
      <c r="C73" s="15"/>
      <c r="D73" s="20">
        <f>SUM(D71:D72)</f>
        <v>402007036</v>
      </c>
      <c r="E73" s="19"/>
      <c r="F73" s="42">
        <f>SUM(F71:F72)</f>
        <v>381276244</v>
      </c>
      <c r="G73" s="13"/>
      <c r="H73" s="42">
        <f>SUM(H71:H72)</f>
        <v>386101304</v>
      </c>
      <c r="I73" s="19"/>
    </row>
    <row r="74" spans="1:9" ht="21" customHeight="1" thickBot="1">
      <c r="A74" s="22" t="s">
        <v>31</v>
      </c>
      <c r="B74" s="26">
        <f>+B55+B73</f>
        <v>3175339530</v>
      </c>
      <c r="C74" s="22"/>
      <c r="D74" s="26">
        <f>+D55+D73</f>
        <v>3076310388</v>
      </c>
      <c r="E74" s="19"/>
      <c r="F74" s="45">
        <f>+F55+F73</f>
        <v>3067463295</v>
      </c>
      <c r="G74" s="13"/>
      <c r="H74" s="45">
        <f>+H55+H73</f>
        <v>2970036986</v>
      </c>
      <c r="I74" s="19"/>
    </row>
    <row r="75" spans="2:6" ht="21" customHeight="1" thickTop="1">
      <c r="B75" s="47"/>
      <c r="C75" s="47"/>
      <c r="D75" s="47"/>
      <c r="E75" s="47"/>
      <c r="F75" s="47"/>
    </row>
    <row r="76" spans="1:8" ht="21" customHeight="1">
      <c r="A76" s="48"/>
      <c r="B76" s="47"/>
      <c r="D76" s="47"/>
      <c r="E76" s="47"/>
      <c r="F76" s="47"/>
      <c r="G76" s="47"/>
      <c r="H76" s="47"/>
    </row>
  </sheetData>
  <sheetProtection password="CC7F" sheet="1"/>
  <mergeCells count="2">
    <mergeCell ref="B6:E6"/>
    <mergeCell ref="F6:I6"/>
  </mergeCells>
  <printOptions horizontalCentered="1"/>
  <pageMargins left="0" right="0" top="0.984251968503937" bottom="0.2755905511811024" header="0.2755905511811024" footer="0.11811023622047245"/>
  <pageSetup fitToHeight="2" horizontalDpi="600" verticalDpi="600" orientation="portrait" paperSize="9" scale="84" r:id="rId1"/>
  <headerFooter alignWithMargins="0">
    <oddHeader>&amp;R&amp;"Angsana New,Regular"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61"/>
  <sheetViews>
    <sheetView zoomScalePageLayoutView="0" workbookViewId="0" topLeftCell="A1">
      <pane xSplit="6" ySplit="8" topLeftCell="H9" activePane="bottomRight" state="frozen"/>
      <selection pane="topLeft" activeCell="G52" sqref="G52:I52"/>
      <selection pane="topRight" activeCell="G52" sqref="G52:I52"/>
      <selection pane="bottomLeft" activeCell="G52" sqref="G52:I52"/>
      <selection pane="bottomRight" activeCell="A1" sqref="A1:Q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28125" style="55" customWidth="1"/>
    <col min="7" max="7" width="13.421875" style="67" customWidth="1"/>
    <col min="8" max="8" width="1.7109375" style="55" customWidth="1"/>
    <col min="9" max="9" width="13.421875" style="67" customWidth="1"/>
    <col min="10" max="10" width="1.7109375" style="55" customWidth="1"/>
    <col min="11" max="11" width="13.421875" style="55" customWidth="1"/>
    <col min="12" max="12" width="1.7109375" style="55" customWidth="1"/>
    <col min="13" max="13" width="13.421875" style="68" customWidth="1"/>
    <col min="14" max="14" width="1.7109375" style="55" customWidth="1"/>
    <col min="15" max="15" width="13.421875" style="67" customWidth="1"/>
    <col min="16" max="16" width="1.7109375" style="55" customWidth="1"/>
    <col min="17" max="17" width="13.421875" style="55" customWidth="1"/>
    <col min="18" max="18" width="14.28125" style="60" bestFit="1" customWidth="1"/>
    <col min="19" max="19" width="9.140625" style="61" customWidth="1"/>
    <col min="20" max="16384" width="9.140625" style="55" customWidth="1"/>
  </cols>
  <sheetData>
    <row r="1" spans="1:20" ht="21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52"/>
      <c r="S1" s="53"/>
      <c r="T1" s="54"/>
    </row>
    <row r="2" spans="1:20" ht="21" customHeight="1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52"/>
      <c r="S2" s="53"/>
      <c r="T2" s="54"/>
    </row>
    <row r="3" spans="1:20" ht="21" customHeight="1">
      <c r="A3" s="130" t="s">
        <v>64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52"/>
      <c r="S3" s="53"/>
      <c r="T3" s="54"/>
    </row>
    <row r="4" spans="1:20" ht="21" customHeight="1">
      <c r="A4" s="130" t="s">
        <v>51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52"/>
      <c r="S4" s="53"/>
      <c r="T4" s="54"/>
    </row>
    <row r="5" spans="7:17" ht="18.75" customHeight="1">
      <c r="G5" s="56"/>
      <c r="I5" s="56"/>
      <c r="M5" s="57"/>
      <c r="N5" s="58"/>
      <c r="O5" s="56"/>
      <c r="P5" s="58"/>
      <c r="Q5" s="59" t="s">
        <v>17</v>
      </c>
    </row>
    <row r="6" spans="7:17" ht="18.75" customHeight="1">
      <c r="G6" s="131" t="s">
        <v>1</v>
      </c>
      <c r="H6" s="131"/>
      <c r="I6" s="131"/>
      <c r="J6" s="131"/>
      <c r="K6" s="131"/>
      <c r="L6" s="62"/>
      <c r="M6" s="131" t="s">
        <v>32</v>
      </c>
      <c r="N6" s="131"/>
      <c r="O6" s="131"/>
      <c r="P6" s="131"/>
      <c r="Q6" s="131"/>
    </row>
    <row r="7" spans="7:17" ht="18.75" customHeight="1">
      <c r="G7" s="63" t="s">
        <v>61</v>
      </c>
      <c r="H7" s="64"/>
      <c r="I7" s="63" t="s">
        <v>65</v>
      </c>
      <c r="J7" s="64"/>
      <c r="K7" s="63" t="s">
        <v>66</v>
      </c>
      <c r="M7" s="63" t="s">
        <v>61</v>
      </c>
      <c r="N7" s="64"/>
      <c r="O7" s="63" t="s">
        <v>65</v>
      </c>
      <c r="P7" s="64"/>
      <c r="Q7" s="63" t="s">
        <v>66</v>
      </c>
    </row>
    <row r="8" spans="7:17" ht="13.5" customHeight="1">
      <c r="G8" s="65"/>
      <c r="H8" s="64"/>
      <c r="I8" s="65"/>
      <c r="J8" s="64"/>
      <c r="K8" s="65"/>
      <c r="M8" s="66"/>
      <c r="N8" s="64"/>
      <c r="O8" s="66"/>
      <c r="P8" s="64"/>
      <c r="Q8" s="66"/>
    </row>
    <row r="9" spans="11:17" ht="12.75" customHeight="1">
      <c r="K9" s="67"/>
      <c r="O9" s="68"/>
      <c r="Q9" s="68"/>
    </row>
    <row r="10" spans="11:17" ht="7.5" customHeight="1">
      <c r="K10" s="67"/>
      <c r="O10" s="68"/>
      <c r="Q10" s="68"/>
    </row>
    <row r="11" spans="1:17" ht="19.5" customHeight="1">
      <c r="A11" s="55" t="s">
        <v>67</v>
      </c>
      <c r="G11" s="69">
        <v>27468111</v>
      </c>
      <c r="I11" s="70">
        <v>26583320</v>
      </c>
      <c r="K11" s="69">
        <v>26213643</v>
      </c>
      <c r="M11" s="71">
        <v>26284610</v>
      </c>
      <c r="O11" s="72">
        <v>25467964</v>
      </c>
      <c r="Q11" s="71">
        <v>25073798</v>
      </c>
    </row>
    <row r="12" spans="1:17" ht="19.5" customHeight="1">
      <c r="A12" s="55" t="s">
        <v>68</v>
      </c>
      <c r="G12" s="69">
        <v>9894780</v>
      </c>
      <c r="I12" s="70">
        <v>9460244</v>
      </c>
      <c r="K12" s="69">
        <v>9645705</v>
      </c>
      <c r="L12" s="73"/>
      <c r="M12" s="71">
        <v>9416360</v>
      </c>
      <c r="O12" s="72">
        <v>9018198</v>
      </c>
      <c r="Q12" s="71">
        <v>9182942</v>
      </c>
    </row>
    <row r="13" spans="3:17" ht="19.5" customHeight="1">
      <c r="C13" s="55" t="s">
        <v>69</v>
      </c>
      <c r="G13" s="74">
        <f>G11-G12</f>
        <v>17573331</v>
      </c>
      <c r="I13" s="75">
        <f>I11-I12</f>
        <v>17123076</v>
      </c>
      <c r="K13" s="74">
        <f>K11-K12</f>
        <v>16567938</v>
      </c>
      <c r="M13" s="76">
        <f>M11-M12</f>
        <v>16868250</v>
      </c>
      <c r="O13" s="77">
        <f>O11-O12</f>
        <v>16449766</v>
      </c>
      <c r="Q13" s="76">
        <f>Q11-Q12</f>
        <v>15890856</v>
      </c>
    </row>
    <row r="14" spans="1:17" ht="19.5" customHeight="1">
      <c r="A14" s="55" t="s">
        <v>70</v>
      </c>
      <c r="G14" s="69">
        <v>8993901</v>
      </c>
      <c r="I14" s="70">
        <v>10013150</v>
      </c>
      <c r="K14" s="69">
        <v>8501081</v>
      </c>
      <c r="M14" s="71">
        <v>7667828</v>
      </c>
      <c r="O14" s="72">
        <v>8476786</v>
      </c>
      <c r="Q14" s="71">
        <v>7492199</v>
      </c>
    </row>
    <row r="15" spans="1:17" ht="19.5" customHeight="1">
      <c r="A15" s="55" t="s">
        <v>71</v>
      </c>
      <c r="G15" s="69">
        <v>2339091</v>
      </c>
      <c r="I15" s="70">
        <v>2410905</v>
      </c>
      <c r="K15" s="69">
        <v>2128985</v>
      </c>
      <c r="M15" s="71">
        <v>2291282</v>
      </c>
      <c r="O15" s="72">
        <v>2381402</v>
      </c>
      <c r="Q15" s="71">
        <v>2107063</v>
      </c>
    </row>
    <row r="16" spans="3:17" ht="19.5" customHeight="1">
      <c r="C16" s="55" t="s">
        <v>72</v>
      </c>
      <c r="G16" s="74">
        <f>G14-G15</f>
        <v>6654810</v>
      </c>
      <c r="I16" s="75">
        <f>I14-I15</f>
        <v>7602245</v>
      </c>
      <c r="K16" s="74">
        <f>K14-K15</f>
        <v>6372096</v>
      </c>
      <c r="M16" s="76">
        <f>M14-M15</f>
        <v>5376546</v>
      </c>
      <c r="O16" s="77">
        <f>O14-O15</f>
        <v>6095384</v>
      </c>
      <c r="Q16" s="76">
        <f>Q14-Q15</f>
        <v>5385136</v>
      </c>
    </row>
    <row r="17" spans="1:17" ht="19.5" customHeight="1">
      <c r="A17" s="55" t="s">
        <v>73</v>
      </c>
      <c r="G17" s="78">
        <v>2186829</v>
      </c>
      <c r="I17" s="79">
        <v>1653849</v>
      </c>
      <c r="K17" s="78">
        <v>1399500</v>
      </c>
      <c r="M17" s="80">
        <v>1629378</v>
      </c>
      <c r="O17" s="81">
        <v>1970624</v>
      </c>
      <c r="Q17" s="80">
        <v>1517197</v>
      </c>
    </row>
    <row r="18" spans="1:17" ht="19.5" customHeight="1">
      <c r="A18" s="55" t="s">
        <v>74</v>
      </c>
      <c r="G18" s="69">
        <v>2308768</v>
      </c>
      <c r="I18" s="70">
        <v>3527465</v>
      </c>
      <c r="K18" s="69">
        <v>1633475</v>
      </c>
      <c r="M18" s="82">
        <v>-1183119</v>
      </c>
      <c r="O18" s="72">
        <v>3515460</v>
      </c>
      <c r="Q18" s="71">
        <v>1628628</v>
      </c>
    </row>
    <row r="19" spans="1:17" ht="19.5" customHeight="1">
      <c r="A19" s="55" t="s">
        <v>75</v>
      </c>
      <c r="G19" s="69">
        <v>44882</v>
      </c>
      <c r="I19" s="70">
        <v>34552</v>
      </c>
      <c r="K19" s="69">
        <v>53729</v>
      </c>
      <c r="M19" s="71">
        <v>0</v>
      </c>
      <c r="O19" s="72">
        <v>0</v>
      </c>
      <c r="Q19" s="71">
        <v>0</v>
      </c>
    </row>
    <row r="20" spans="1:17" ht="19.5" customHeight="1">
      <c r="A20" s="55" t="s">
        <v>76</v>
      </c>
      <c r="B20" s="83"/>
      <c r="C20" s="83"/>
      <c r="D20" s="83"/>
      <c r="E20" s="83"/>
      <c r="F20" s="83"/>
      <c r="G20" s="69">
        <v>339251</v>
      </c>
      <c r="I20" s="70">
        <v>349291</v>
      </c>
      <c r="K20" s="69">
        <v>585160</v>
      </c>
      <c r="M20" s="71">
        <v>339246</v>
      </c>
      <c r="O20" s="72">
        <v>107787</v>
      </c>
      <c r="Q20" s="71">
        <v>246147</v>
      </c>
    </row>
    <row r="21" spans="1:17" ht="19.5" customHeight="1">
      <c r="A21" s="55" t="s">
        <v>77</v>
      </c>
      <c r="B21" s="83"/>
      <c r="C21" s="83"/>
      <c r="D21" s="83"/>
      <c r="E21" s="83"/>
      <c r="F21" s="83"/>
      <c r="G21" s="69">
        <v>1857019</v>
      </c>
      <c r="I21" s="70">
        <v>591590</v>
      </c>
      <c r="K21" s="69">
        <v>1316338</v>
      </c>
      <c r="M21" s="71">
        <v>2471115</v>
      </c>
      <c r="O21" s="72">
        <v>933049</v>
      </c>
      <c r="Q21" s="71">
        <v>2027711</v>
      </c>
    </row>
    <row r="22" spans="1:17" ht="19.5" customHeight="1">
      <c r="A22" s="55" t="s">
        <v>78</v>
      </c>
      <c r="G22" s="84">
        <v>274991</v>
      </c>
      <c r="I22" s="85">
        <v>655235</v>
      </c>
      <c r="K22" s="84">
        <v>112633</v>
      </c>
      <c r="M22" s="86">
        <v>147639</v>
      </c>
      <c r="O22" s="87">
        <v>617107</v>
      </c>
      <c r="Q22" s="86">
        <v>86520</v>
      </c>
    </row>
    <row r="23" spans="3:17" ht="19.5" customHeight="1">
      <c r="C23" s="55" t="s">
        <v>79</v>
      </c>
      <c r="G23" s="74">
        <f>G13+G16+SUM(G17:G22)</f>
        <v>31239881</v>
      </c>
      <c r="I23" s="75">
        <f>I13+I16+SUM(I17:I22)</f>
        <v>31537303</v>
      </c>
      <c r="K23" s="74">
        <f>K13+K16+SUM(K17:K22)</f>
        <v>28040869</v>
      </c>
      <c r="M23" s="76">
        <f>M13+M16+SUM(M17:M22)</f>
        <v>25649055</v>
      </c>
      <c r="O23" s="77">
        <f>O13+O16+SUM(O17:O22)</f>
        <v>29689177</v>
      </c>
      <c r="Q23" s="76">
        <f>Q13+Q16+SUM(Q17:Q22)</f>
        <v>26782195</v>
      </c>
    </row>
    <row r="24" spans="1:17" ht="19.5" customHeight="1">
      <c r="A24" s="55" t="s">
        <v>80</v>
      </c>
      <c r="G24" s="69"/>
      <c r="I24" s="70"/>
      <c r="K24" s="69"/>
      <c r="M24" s="71"/>
      <c r="O24" s="72"/>
      <c r="Q24" s="71"/>
    </row>
    <row r="25" spans="3:17" ht="19.5" customHeight="1">
      <c r="C25" s="55" t="s">
        <v>81</v>
      </c>
      <c r="G25" s="71">
        <v>6462619</v>
      </c>
      <c r="I25" s="72">
        <v>6669940</v>
      </c>
      <c r="K25" s="71">
        <v>6273386</v>
      </c>
      <c r="M25" s="71">
        <v>5812161</v>
      </c>
      <c r="O25" s="72">
        <v>5904522</v>
      </c>
      <c r="Q25" s="71">
        <v>5687203</v>
      </c>
    </row>
    <row r="26" spans="3:17" ht="19.5" customHeight="1">
      <c r="C26" s="55" t="s">
        <v>82</v>
      </c>
      <c r="G26" s="69">
        <v>45850</v>
      </c>
      <c r="I26" s="70">
        <v>34670</v>
      </c>
      <c r="K26" s="69">
        <v>46497</v>
      </c>
      <c r="M26" s="71">
        <v>39660</v>
      </c>
      <c r="O26" s="72">
        <v>15600</v>
      </c>
      <c r="Q26" s="71">
        <v>40430</v>
      </c>
    </row>
    <row r="27" spans="3:17" ht="19.5" customHeight="1">
      <c r="C27" s="55" t="s">
        <v>83</v>
      </c>
      <c r="G27" s="69">
        <v>2960321</v>
      </c>
      <c r="I27" s="70">
        <v>2222996</v>
      </c>
      <c r="K27" s="69">
        <v>2916087</v>
      </c>
      <c r="M27" s="71">
        <v>2780931</v>
      </c>
      <c r="O27" s="72">
        <v>2043644</v>
      </c>
      <c r="Q27" s="71">
        <v>2733240</v>
      </c>
    </row>
    <row r="28" spans="3:17" ht="19.5" customHeight="1">
      <c r="C28" s="55" t="s">
        <v>84</v>
      </c>
      <c r="G28" s="69">
        <v>832548</v>
      </c>
      <c r="I28" s="70">
        <v>862034</v>
      </c>
      <c r="K28" s="69">
        <v>862564</v>
      </c>
      <c r="M28" s="71">
        <v>817463</v>
      </c>
      <c r="O28" s="72">
        <v>819624</v>
      </c>
      <c r="Q28" s="71">
        <v>825086</v>
      </c>
    </row>
    <row r="29" spans="3:17" ht="19.5" customHeight="1">
      <c r="C29" s="55" t="s">
        <v>19</v>
      </c>
      <c r="G29" s="84">
        <v>3074487</v>
      </c>
      <c r="I29" s="85">
        <v>2804599</v>
      </c>
      <c r="K29" s="84">
        <v>2747449</v>
      </c>
      <c r="M29" s="86">
        <v>2873095</v>
      </c>
      <c r="O29" s="87">
        <v>2112816</v>
      </c>
      <c r="Q29" s="86">
        <v>2556315</v>
      </c>
    </row>
    <row r="30" spans="5:17" ht="19.5" customHeight="1">
      <c r="E30" s="55" t="s">
        <v>85</v>
      </c>
      <c r="G30" s="74">
        <f>SUM(G25:G29)</f>
        <v>13375825</v>
      </c>
      <c r="I30" s="75">
        <f>SUM(I25:I29)</f>
        <v>12594239</v>
      </c>
      <c r="K30" s="74">
        <f>SUM(K25:K29)</f>
        <v>12845983</v>
      </c>
      <c r="M30" s="76">
        <f>SUM(M25:M29)</f>
        <v>12323310</v>
      </c>
      <c r="O30" s="77">
        <f>SUM(O25:O29)</f>
        <v>10896206</v>
      </c>
      <c r="Q30" s="76">
        <f>SUM(Q25:Q29)</f>
        <v>11842274</v>
      </c>
    </row>
    <row r="31" spans="1:17" ht="19.5" customHeight="1">
      <c r="A31" s="55" t="s">
        <v>86</v>
      </c>
      <c r="G31" s="86">
        <v>6532795</v>
      </c>
      <c r="I31" s="87">
        <v>7321547</v>
      </c>
      <c r="K31" s="86">
        <v>5688387</v>
      </c>
      <c r="M31" s="86">
        <v>6204994</v>
      </c>
      <c r="O31" s="87">
        <v>7018290</v>
      </c>
      <c r="Q31" s="86">
        <v>5715267</v>
      </c>
    </row>
    <row r="32" spans="1:17" ht="19.5" customHeight="1">
      <c r="A32" s="55" t="s">
        <v>87</v>
      </c>
      <c r="G32" s="69">
        <f>G23-G30-G31</f>
        <v>11331261</v>
      </c>
      <c r="I32" s="70">
        <f>I23-I30-I31</f>
        <v>11621517</v>
      </c>
      <c r="K32" s="69">
        <f>K23-K30-K31</f>
        <v>9506499</v>
      </c>
      <c r="M32" s="71">
        <f>M23-M30-M31</f>
        <v>7120751</v>
      </c>
      <c r="O32" s="72">
        <f>O23-O30-O31</f>
        <v>11774681</v>
      </c>
      <c r="Q32" s="71">
        <f>Q23-Q30-Q31</f>
        <v>9224654</v>
      </c>
    </row>
    <row r="33" spans="1:17" ht="19.5" customHeight="1">
      <c r="A33" s="55" t="s">
        <v>88</v>
      </c>
      <c r="G33" s="86">
        <v>2040834</v>
      </c>
      <c r="I33" s="87">
        <v>2522041</v>
      </c>
      <c r="K33" s="86">
        <v>1388090</v>
      </c>
      <c r="M33" s="88">
        <v>1080650</v>
      </c>
      <c r="O33" s="89">
        <v>2406880</v>
      </c>
      <c r="Q33" s="88">
        <v>1232478</v>
      </c>
    </row>
    <row r="34" spans="1:17" ht="19.5" customHeight="1">
      <c r="A34" s="55" t="s">
        <v>89</v>
      </c>
      <c r="G34" s="76">
        <f>G32-G33</f>
        <v>9290427</v>
      </c>
      <c r="I34" s="90">
        <f>I32-I33</f>
        <v>9099476</v>
      </c>
      <c r="K34" s="76">
        <f>K32-K33</f>
        <v>8118409</v>
      </c>
      <c r="M34" s="76">
        <f>M32-M33</f>
        <v>6040101</v>
      </c>
      <c r="O34" s="90">
        <f>O32-O33</f>
        <v>9367801</v>
      </c>
      <c r="Q34" s="76">
        <f>Q32-Q33</f>
        <v>7992176</v>
      </c>
    </row>
    <row r="35" spans="1:17" ht="19.5" customHeight="1">
      <c r="A35" s="55" t="s">
        <v>90</v>
      </c>
      <c r="G35" s="78"/>
      <c r="I35" s="78"/>
      <c r="K35" s="78"/>
      <c r="M35" s="80"/>
      <c r="O35" s="80"/>
      <c r="Q35" s="80"/>
    </row>
    <row r="36" spans="3:17" ht="19.5" customHeight="1">
      <c r="C36" s="91" t="s">
        <v>91</v>
      </c>
      <c r="G36" s="92"/>
      <c r="I36" s="92"/>
      <c r="K36" s="92"/>
      <c r="M36" s="92"/>
      <c r="O36" s="92"/>
      <c r="Q36" s="92"/>
    </row>
    <row r="37" spans="5:17" ht="19.5" customHeight="1">
      <c r="E37" s="55" t="s">
        <v>92</v>
      </c>
      <c r="G37" s="93"/>
      <c r="I37" s="93"/>
      <c r="K37" s="93"/>
      <c r="M37" s="94"/>
      <c r="O37" s="94"/>
      <c r="Q37" s="94"/>
    </row>
    <row r="38" spans="6:17" ht="19.5" customHeight="1">
      <c r="F38" s="55" t="s">
        <v>93</v>
      </c>
      <c r="G38" s="82">
        <v>-7029276</v>
      </c>
      <c r="I38" s="95">
        <v>88319</v>
      </c>
      <c r="K38" s="82">
        <v>-502589</v>
      </c>
      <c r="M38" s="82">
        <v>-10511243</v>
      </c>
      <c r="O38" s="95">
        <v>32411</v>
      </c>
      <c r="Q38" s="82">
        <v>-529423</v>
      </c>
    </row>
    <row r="39" spans="6:19" s="91" customFormat="1" ht="19.5" customHeight="1">
      <c r="F39" s="91" t="s">
        <v>94</v>
      </c>
      <c r="G39" s="82">
        <v>-3980013</v>
      </c>
      <c r="I39" s="82">
        <v>-3607600</v>
      </c>
      <c r="K39" s="82">
        <v>-208914</v>
      </c>
      <c r="M39" s="82">
        <v>-488147</v>
      </c>
      <c r="O39" s="82">
        <v>-3595608</v>
      </c>
      <c r="Q39" s="82">
        <v>-204093</v>
      </c>
      <c r="R39" s="88"/>
      <c r="S39" s="92"/>
    </row>
    <row r="40" spans="5:17" ht="19.5" customHeight="1">
      <c r="E40" s="55" t="s">
        <v>95</v>
      </c>
      <c r="G40" s="69"/>
      <c r="I40" s="82"/>
      <c r="K40" s="69"/>
      <c r="M40" s="82"/>
      <c r="O40" s="82"/>
      <c r="Q40" s="82"/>
    </row>
    <row r="41" spans="6:18" ht="19.5" customHeight="1">
      <c r="F41" s="55" t="s">
        <v>96</v>
      </c>
      <c r="G41" s="95">
        <v>2382488</v>
      </c>
      <c r="I41" s="82">
        <v>-2475107</v>
      </c>
      <c r="J41" s="96"/>
      <c r="K41" s="82">
        <v>-506889</v>
      </c>
      <c r="L41" s="96"/>
      <c r="M41" s="95">
        <v>2092356</v>
      </c>
      <c r="N41" s="96"/>
      <c r="O41" s="82">
        <v>-2319223</v>
      </c>
      <c r="Q41" s="82">
        <v>-703851</v>
      </c>
      <c r="R41" s="97"/>
    </row>
    <row r="42" spans="5:18" ht="19.5" customHeight="1">
      <c r="E42" s="91" t="s">
        <v>97</v>
      </c>
      <c r="G42" s="98"/>
      <c r="I42" s="99"/>
      <c r="J42" s="96"/>
      <c r="K42" s="98"/>
      <c r="L42" s="96"/>
      <c r="M42" s="98"/>
      <c r="N42" s="96"/>
      <c r="O42" s="100"/>
      <c r="Q42" s="98"/>
      <c r="R42" s="97"/>
    </row>
    <row r="43" spans="5:18" ht="19.5" customHeight="1">
      <c r="E43" s="91"/>
      <c r="F43" s="91" t="s">
        <v>98</v>
      </c>
      <c r="G43" s="101">
        <v>2170550</v>
      </c>
      <c r="I43" s="95">
        <v>727893</v>
      </c>
      <c r="J43" s="96"/>
      <c r="K43" s="101">
        <v>138784</v>
      </c>
      <c r="L43" s="96"/>
      <c r="M43" s="101">
        <v>2169242</v>
      </c>
      <c r="N43" s="96"/>
      <c r="O43" s="102">
        <v>737319</v>
      </c>
      <c r="Q43" s="101">
        <v>142818</v>
      </c>
      <c r="R43" s="97"/>
    </row>
    <row r="44" spans="3:18" ht="19.5" customHeight="1">
      <c r="C44" s="91" t="s">
        <v>99</v>
      </c>
      <c r="G44" s="103"/>
      <c r="I44" s="104"/>
      <c r="J44" s="96"/>
      <c r="K44" s="103"/>
      <c r="L44" s="96"/>
      <c r="M44" s="105"/>
      <c r="N44" s="96"/>
      <c r="O44" s="82"/>
      <c r="Q44" s="105"/>
      <c r="R44" s="97"/>
    </row>
    <row r="45" spans="5:17" ht="19.5" customHeight="1">
      <c r="E45" s="91" t="s">
        <v>100</v>
      </c>
      <c r="G45" s="92">
        <v>0</v>
      </c>
      <c r="I45" s="106">
        <v>734</v>
      </c>
      <c r="K45" s="92">
        <v>0</v>
      </c>
      <c r="M45" s="92">
        <v>0</v>
      </c>
      <c r="O45" s="106">
        <v>734</v>
      </c>
      <c r="Q45" s="92">
        <v>0</v>
      </c>
    </row>
    <row r="46" spans="5:17" ht="19.5" customHeight="1">
      <c r="E46" s="91" t="s">
        <v>101</v>
      </c>
      <c r="G46" s="94"/>
      <c r="I46" s="102"/>
      <c r="K46" s="94"/>
      <c r="M46" s="107"/>
      <c r="O46" s="102"/>
      <c r="Q46" s="107"/>
    </row>
    <row r="47" spans="5:17" ht="19.5" customHeight="1">
      <c r="E47" s="91"/>
      <c r="F47" s="91" t="s">
        <v>102</v>
      </c>
      <c r="G47" s="108">
        <v>0</v>
      </c>
      <c r="I47" s="109">
        <v>-454</v>
      </c>
      <c r="K47" s="108">
        <v>18</v>
      </c>
      <c r="M47" s="108">
        <v>0</v>
      </c>
      <c r="O47" s="109">
        <v>-454</v>
      </c>
      <c r="Q47" s="108">
        <v>18</v>
      </c>
    </row>
    <row r="48" spans="5:17" ht="19.5" customHeight="1">
      <c r="E48" s="91" t="s">
        <v>103</v>
      </c>
      <c r="G48" s="110">
        <f>SUM(G36:G47)</f>
        <v>-6456251</v>
      </c>
      <c r="I48" s="110">
        <f>SUM(I36:I47)</f>
        <v>-5266215</v>
      </c>
      <c r="K48" s="110">
        <f>SUM(K36:K47)</f>
        <v>-1079590</v>
      </c>
      <c r="M48" s="110">
        <f>SUM(M36:M47)</f>
        <v>-6737792</v>
      </c>
      <c r="O48" s="110">
        <f>SUM(O36:O47)</f>
        <v>-5144821</v>
      </c>
      <c r="Q48" s="110">
        <f>SUM(Q36:Q47)</f>
        <v>-1294531</v>
      </c>
    </row>
    <row r="49" spans="1:17" ht="19.5" customHeight="1" thickBot="1">
      <c r="A49" s="58" t="s">
        <v>104</v>
      </c>
      <c r="G49" s="111">
        <f>G34+G48</f>
        <v>2834176</v>
      </c>
      <c r="I49" s="111">
        <f>I34+I48</f>
        <v>3833261</v>
      </c>
      <c r="K49" s="111">
        <f>K34+K48</f>
        <v>7038819</v>
      </c>
      <c r="M49" s="112">
        <f>M34+M48</f>
        <v>-697691</v>
      </c>
      <c r="O49" s="111">
        <f>O34+O48</f>
        <v>4222980</v>
      </c>
      <c r="Q49" s="111">
        <f>Q34+Q48</f>
        <v>6697645</v>
      </c>
    </row>
    <row r="50" spans="1:17" ht="19.5" customHeight="1" thickTop="1">
      <c r="A50" s="58" t="s">
        <v>105</v>
      </c>
      <c r="G50" s="69"/>
      <c r="I50" s="69"/>
      <c r="K50" s="69"/>
      <c r="M50" s="71"/>
      <c r="O50" s="71"/>
      <c r="Q50" s="71"/>
    </row>
    <row r="51" spans="3:17" ht="19.5" customHeight="1">
      <c r="C51" s="55" t="s">
        <v>106</v>
      </c>
      <c r="G51" s="69">
        <f>G34-G52</f>
        <v>9194254</v>
      </c>
      <c r="I51" s="69">
        <f>I34-I52</f>
        <v>9004656</v>
      </c>
      <c r="K51" s="69">
        <f>K34-K52</f>
        <v>8047006</v>
      </c>
      <c r="M51" s="71">
        <f>M34-M52</f>
        <v>6040101</v>
      </c>
      <c r="O51" s="71">
        <f>O34-O52</f>
        <v>9367801</v>
      </c>
      <c r="Q51" s="71">
        <f>Q34-Q52</f>
        <v>7992176</v>
      </c>
    </row>
    <row r="52" spans="3:17" ht="19.5" customHeight="1">
      <c r="C52" s="55" t="s">
        <v>107</v>
      </c>
      <c r="G52" s="69">
        <v>96173</v>
      </c>
      <c r="I52" s="70">
        <v>94820</v>
      </c>
      <c r="K52" s="69">
        <v>71403</v>
      </c>
      <c r="M52" s="71">
        <v>0</v>
      </c>
      <c r="O52" s="71">
        <v>0</v>
      </c>
      <c r="Q52" s="71">
        <v>0</v>
      </c>
    </row>
    <row r="53" spans="7:17" ht="19.5" customHeight="1" thickBot="1">
      <c r="G53" s="111">
        <f>SUM(G51:G52)</f>
        <v>9290427</v>
      </c>
      <c r="I53" s="111">
        <f>SUM(I51:I52)</f>
        <v>9099476</v>
      </c>
      <c r="K53" s="111">
        <f>SUM(K51:K52)</f>
        <v>8118409</v>
      </c>
      <c r="M53" s="113">
        <f>SUM(M51:M52)</f>
        <v>6040101</v>
      </c>
      <c r="O53" s="113">
        <f>SUM(O51:O52)</f>
        <v>9367801</v>
      </c>
      <c r="Q53" s="113">
        <f>SUM(Q51:Q52)</f>
        <v>7992176</v>
      </c>
    </row>
    <row r="54" spans="1:17" ht="19.5" customHeight="1" thickTop="1">
      <c r="A54" s="58" t="s">
        <v>108</v>
      </c>
      <c r="G54" s="69"/>
      <c r="I54" s="69"/>
      <c r="K54" s="69"/>
      <c r="M54" s="71"/>
      <c r="O54" s="71"/>
      <c r="Q54" s="71"/>
    </row>
    <row r="55" spans="3:17" ht="19.5" customHeight="1">
      <c r="C55" s="55" t="s">
        <v>106</v>
      </c>
      <c r="G55" s="60">
        <f>G49-G56</f>
        <v>2738006</v>
      </c>
      <c r="I55" s="60">
        <f>I49-I56</f>
        <v>3738440</v>
      </c>
      <c r="K55" s="60">
        <f>K49-K56</f>
        <v>6967416</v>
      </c>
      <c r="M55" s="82">
        <f>M49-M56</f>
        <v>-697691</v>
      </c>
      <c r="O55" s="60">
        <f>O49-O56</f>
        <v>4222980</v>
      </c>
      <c r="Q55" s="60">
        <f>Q49-Q56</f>
        <v>6697645</v>
      </c>
    </row>
    <row r="56" spans="3:17" ht="19.5" customHeight="1">
      <c r="C56" s="55" t="s">
        <v>107</v>
      </c>
      <c r="G56" s="69">
        <v>96170</v>
      </c>
      <c r="I56" s="70">
        <v>94821</v>
      </c>
      <c r="K56" s="69">
        <v>71403</v>
      </c>
      <c r="M56" s="71">
        <v>0</v>
      </c>
      <c r="O56" s="71">
        <v>0</v>
      </c>
      <c r="Q56" s="71">
        <v>0</v>
      </c>
    </row>
    <row r="57" spans="7:17" ht="19.5" customHeight="1" thickBot="1">
      <c r="G57" s="111">
        <f>SUM(G55:G56)</f>
        <v>2834176</v>
      </c>
      <c r="I57" s="111">
        <f>SUM(I55:I56)</f>
        <v>3833261</v>
      </c>
      <c r="K57" s="111">
        <f>SUM(K55:K56)</f>
        <v>7038819</v>
      </c>
      <c r="M57" s="112">
        <f>SUM(M55:M56)</f>
        <v>-697691</v>
      </c>
      <c r="O57" s="111">
        <f>SUM(O55:O56)</f>
        <v>4222980</v>
      </c>
      <c r="Q57" s="111">
        <f>SUM(Q55:Q56)</f>
        <v>6697645</v>
      </c>
    </row>
    <row r="58" spans="1:17" ht="19.5" customHeight="1" thickBot="1" thickTop="1">
      <c r="A58" s="58" t="s">
        <v>109</v>
      </c>
      <c r="G58" s="114">
        <f>G51/G60</f>
        <v>4.81666328765645</v>
      </c>
      <c r="I58" s="114">
        <f>I51/I60</f>
        <v>4.71733715135294</v>
      </c>
      <c r="K58" s="114">
        <f>K51/K60</f>
        <v>4.215645812672912</v>
      </c>
      <c r="M58" s="115">
        <f>M51/M60</f>
        <v>3.16427333206555</v>
      </c>
      <c r="O58" s="115">
        <f>O51/O60</f>
        <v>4.907580665355925</v>
      </c>
      <c r="Q58" s="115">
        <f>Q51/Q60</f>
        <v>4.186921606439084</v>
      </c>
    </row>
    <row r="59" spans="1:17" ht="19.5" customHeight="1" thickTop="1">
      <c r="A59" s="58" t="s">
        <v>110</v>
      </c>
      <c r="K59" s="67"/>
      <c r="O59" s="68"/>
      <c r="Q59" s="68"/>
    </row>
    <row r="60" spans="1:17" ht="19.5" customHeight="1" thickBot="1">
      <c r="A60" s="58"/>
      <c r="B60" s="58" t="s">
        <v>111</v>
      </c>
      <c r="C60" s="58"/>
      <c r="D60" s="58"/>
      <c r="G60" s="116">
        <v>1908843</v>
      </c>
      <c r="H60" s="117"/>
      <c r="I60" s="116">
        <v>1908843</v>
      </c>
      <c r="J60" s="117"/>
      <c r="K60" s="116">
        <v>1908843</v>
      </c>
      <c r="L60" s="117"/>
      <c r="M60" s="118">
        <v>1908843</v>
      </c>
      <c r="O60" s="118">
        <v>1908843</v>
      </c>
      <c r="Q60" s="118">
        <v>1908843</v>
      </c>
    </row>
    <row r="61" ht="15.75" thickTop="1">
      <c r="Q61" s="67"/>
    </row>
  </sheetData>
  <sheetProtection password="CC7F" sheet="1"/>
  <mergeCells count="6">
    <mergeCell ref="A1:Q1"/>
    <mergeCell ref="A2:Q2"/>
    <mergeCell ref="A3:Q3"/>
    <mergeCell ref="A4:Q4"/>
    <mergeCell ref="G6:K6"/>
    <mergeCell ref="M6:Q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70" r:id="rId1"/>
  <rowBreaks count="1" manualBreakCount="1">
    <brk id="3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61"/>
  <sheetViews>
    <sheetView zoomScalePageLayoutView="0" workbookViewId="0" topLeftCell="A1">
      <pane xSplit="6" ySplit="8" topLeftCell="G9" activePane="bottomRight" state="frozen"/>
      <selection pane="topLeft" activeCell="G52" sqref="G52:I52"/>
      <selection pane="topRight" activeCell="G52" sqref="G52:I52"/>
      <selection pane="bottomLeft" activeCell="G52" sqref="G52:I52"/>
      <selection pane="bottomRight" activeCell="A1" sqref="A1:M1"/>
    </sheetView>
  </sheetViews>
  <sheetFormatPr defaultColWidth="9.140625" defaultRowHeight="12.75"/>
  <cols>
    <col min="1" max="1" width="0.42578125" style="55" customWidth="1"/>
    <col min="2" max="5" width="1.7109375" style="55" customWidth="1"/>
    <col min="6" max="6" width="47.57421875" style="55" customWidth="1"/>
    <col min="7" max="7" width="14.7109375" style="67" customWidth="1"/>
    <col min="8" max="8" width="2.140625" style="55" customWidth="1"/>
    <col min="9" max="9" width="14.7109375" style="55" customWidth="1"/>
    <col min="10" max="10" width="1.8515625" style="55" customWidth="1"/>
    <col min="11" max="11" width="14.7109375" style="68" customWidth="1"/>
    <col min="12" max="12" width="1.8515625" style="55" customWidth="1"/>
    <col min="13" max="13" width="14.7109375" style="55" customWidth="1"/>
    <col min="14" max="14" width="14.28125" style="60" bestFit="1" customWidth="1"/>
    <col min="15" max="15" width="9.140625" style="61" customWidth="1"/>
    <col min="16" max="16384" width="9.140625" style="55" customWidth="1"/>
  </cols>
  <sheetData>
    <row r="1" spans="1:16" ht="21" customHeight="1">
      <c r="A1" s="130" t="s">
        <v>62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52"/>
      <c r="O1" s="53"/>
      <c r="P1" s="54"/>
    </row>
    <row r="2" spans="1:16" ht="21" customHeight="1">
      <c r="A2" s="130" t="s">
        <v>63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52"/>
      <c r="O2" s="53"/>
      <c r="P2" s="54"/>
    </row>
    <row r="3" spans="1:16" ht="21" customHeight="1">
      <c r="A3" s="132" t="s">
        <v>112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52"/>
      <c r="O3" s="53"/>
      <c r="P3" s="54"/>
    </row>
    <row r="4" spans="1:16" ht="21" customHeight="1">
      <c r="A4" s="130" t="s">
        <v>51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52"/>
      <c r="O4" s="53"/>
      <c r="P4" s="54"/>
    </row>
    <row r="5" spans="7:13" ht="21" customHeight="1">
      <c r="G5" s="56"/>
      <c r="K5" s="57"/>
      <c r="L5" s="58"/>
      <c r="M5" s="59" t="s">
        <v>17</v>
      </c>
    </row>
    <row r="6" spans="7:13" ht="21" customHeight="1">
      <c r="G6" s="131" t="s">
        <v>1</v>
      </c>
      <c r="H6" s="131"/>
      <c r="I6" s="131"/>
      <c r="J6" s="62"/>
      <c r="K6" s="131" t="s">
        <v>32</v>
      </c>
      <c r="L6" s="131"/>
      <c r="M6" s="131"/>
    </row>
    <row r="7" spans="7:13" ht="21" customHeight="1">
      <c r="G7" s="119" t="s">
        <v>113</v>
      </c>
      <c r="H7" s="64"/>
      <c r="I7" s="119" t="s">
        <v>114</v>
      </c>
      <c r="K7" s="119" t="s">
        <v>113</v>
      </c>
      <c r="L7" s="64"/>
      <c r="M7" s="120" t="s">
        <v>114</v>
      </c>
    </row>
    <row r="8" spans="7:13" ht="13.5" customHeight="1">
      <c r="G8" s="65"/>
      <c r="H8" s="64"/>
      <c r="I8" s="65"/>
      <c r="K8" s="66"/>
      <c r="L8" s="64"/>
      <c r="M8" s="65"/>
    </row>
    <row r="9" spans="9:13" ht="12.75" customHeight="1">
      <c r="I9" s="67"/>
      <c r="M9" s="67"/>
    </row>
    <row r="10" spans="9:13" ht="7.5" customHeight="1">
      <c r="I10" s="67"/>
      <c r="M10" s="67"/>
    </row>
    <row r="11" spans="1:13" ht="19.5" customHeight="1">
      <c r="A11" s="55" t="s">
        <v>67</v>
      </c>
      <c r="G11" s="69">
        <v>54051432</v>
      </c>
      <c r="I11" s="69">
        <v>51863020</v>
      </c>
      <c r="K11" s="71">
        <v>51752574</v>
      </c>
      <c r="M11" s="71">
        <v>49671801</v>
      </c>
    </row>
    <row r="12" spans="1:13" ht="19.5" customHeight="1">
      <c r="A12" s="55" t="s">
        <v>68</v>
      </c>
      <c r="G12" s="69">
        <v>19355025</v>
      </c>
      <c r="I12" s="69">
        <v>19017722</v>
      </c>
      <c r="J12" s="73"/>
      <c r="K12" s="71">
        <v>18434558</v>
      </c>
      <c r="M12" s="71">
        <v>18114339</v>
      </c>
    </row>
    <row r="13" spans="3:13" ht="19.5" customHeight="1">
      <c r="C13" s="55" t="s">
        <v>69</v>
      </c>
      <c r="G13" s="74">
        <f>G11-G12</f>
        <v>34696407</v>
      </c>
      <c r="I13" s="74">
        <f>I11-I12</f>
        <v>32845298</v>
      </c>
      <c r="K13" s="76">
        <f>K11-K12</f>
        <v>33318016</v>
      </c>
      <c r="M13" s="76">
        <f>M11-M12</f>
        <v>31557462</v>
      </c>
    </row>
    <row r="14" spans="1:13" ht="19.5" customHeight="1">
      <c r="A14" s="55" t="s">
        <v>70</v>
      </c>
      <c r="G14" s="69">
        <v>19007051</v>
      </c>
      <c r="I14" s="69">
        <v>17531282</v>
      </c>
      <c r="K14" s="71">
        <v>16144614</v>
      </c>
      <c r="M14" s="71">
        <v>15479100</v>
      </c>
    </row>
    <row r="15" spans="1:13" ht="19.5" customHeight="1">
      <c r="A15" s="55" t="s">
        <v>71</v>
      </c>
      <c r="G15" s="69">
        <v>4749996</v>
      </c>
      <c r="I15" s="69">
        <v>4439741</v>
      </c>
      <c r="K15" s="71">
        <v>4672684</v>
      </c>
      <c r="M15" s="71">
        <v>4388398</v>
      </c>
    </row>
    <row r="16" spans="3:13" ht="19.5" customHeight="1">
      <c r="C16" s="55" t="s">
        <v>72</v>
      </c>
      <c r="G16" s="74">
        <f>G14-G15</f>
        <v>14257055</v>
      </c>
      <c r="I16" s="74">
        <f>I14-I15</f>
        <v>13091541</v>
      </c>
      <c r="K16" s="76">
        <f>K14-K15</f>
        <v>11471930</v>
      </c>
      <c r="M16" s="76">
        <f>M14-M15</f>
        <v>11090702</v>
      </c>
    </row>
    <row r="17" spans="1:13" ht="19.5" customHeight="1">
      <c r="A17" s="55" t="s">
        <v>73</v>
      </c>
      <c r="G17" s="78">
        <v>3840678</v>
      </c>
      <c r="I17" s="78">
        <v>3028833</v>
      </c>
      <c r="K17" s="80">
        <v>3600002</v>
      </c>
      <c r="M17" s="80">
        <v>3065568</v>
      </c>
    </row>
    <row r="18" spans="1:13" ht="19.5" customHeight="1">
      <c r="A18" s="55" t="s">
        <v>115</v>
      </c>
      <c r="G18" s="69">
        <v>5836233</v>
      </c>
      <c r="I18" s="69">
        <v>2962261</v>
      </c>
      <c r="K18" s="71">
        <v>2332341</v>
      </c>
      <c r="M18" s="71">
        <v>2957413</v>
      </c>
    </row>
    <row r="19" spans="1:13" ht="19.5" customHeight="1">
      <c r="A19" s="55" t="s">
        <v>75</v>
      </c>
      <c r="G19" s="69">
        <v>79434</v>
      </c>
      <c r="I19" s="69">
        <v>135725</v>
      </c>
      <c r="K19" s="71">
        <v>0</v>
      </c>
      <c r="M19" s="71">
        <v>0</v>
      </c>
    </row>
    <row r="20" spans="1:13" ht="19.5" customHeight="1">
      <c r="A20" s="55" t="s">
        <v>76</v>
      </c>
      <c r="B20" s="83"/>
      <c r="C20" s="83"/>
      <c r="D20" s="83"/>
      <c r="E20" s="83"/>
      <c r="F20" s="83"/>
      <c r="G20" s="69">
        <v>688543</v>
      </c>
      <c r="I20" s="69">
        <v>789114</v>
      </c>
      <c r="K20" s="71">
        <v>447033</v>
      </c>
      <c r="M20" s="71">
        <v>443703</v>
      </c>
    </row>
    <row r="21" spans="1:13" ht="19.5" customHeight="1">
      <c r="A21" s="55" t="s">
        <v>77</v>
      </c>
      <c r="B21" s="83"/>
      <c r="C21" s="83"/>
      <c r="D21" s="83"/>
      <c r="E21" s="83"/>
      <c r="F21" s="83"/>
      <c r="G21" s="69">
        <v>2448609</v>
      </c>
      <c r="I21" s="69">
        <v>2184979</v>
      </c>
      <c r="K21" s="71">
        <v>3404165</v>
      </c>
      <c r="M21" s="71">
        <v>3221724</v>
      </c>
    </row>
    <row r="22" spans="1:13" ht="19.5" customHeight="1">
      <c r="A22" s="55" t="s">
        <v>78</v>
      </c>
      <c r="G22" s="84">
        <v>930225</v>
      </c>
      <c r="I22" s="84">
        <v>215793</v>
      </c>
      <c r="K22" s="86">
        <v>764745</v>
      </c>
      <c r="M22" s="86">
        <v>157394</v>
      </c>
    </row>
    <row r="23" spans="3:13" ht="19.5" customHeight="1">
      <c r="C23" s="55" t="s">
        <v>79</v>
      </c>
      <c r="G23" s="74">
        <f>G13+G16+SUM(G17:G22)</f>
        <v>62777184</v>
      </c>
      <c r="I23" s="74">
        <f>I13+I16+SUM(I17:I22)</f>
        <v>55253544</v>
      </c>
      <c r="K23" s="76">
        <f>K13+K16+SUM(K17:K22)</f>
        <v>55338232</v>
      </c>
      <c r="M23" s="76">
        <f>M13+M16+SUM(M17:M22)</f>
        <v>52493966</v>
      </c>
    </row>
    <row r="24" spans="1:13" ht="19.5" customHeight="1">
      <c r="A24" s="55" t="s">
        <v>80</v>
      </c>
      <c r="G24" s="69"/>
      <c r="I24" s="69"/>
      <c r="K24" s="71"/>
      <c r="M24" s="71"/>
    </row>
    <row r="25" spans="3:13" ht="19.5" customHeight="1">
      <c r="C25" s="55" t="s">
        <v>81</v>
      </c>
      <c r="G25" s="71">
        <v>13132558</v>
      </c>
      <c r="I25" s="71">
        <v>12492251</v>
      </c>
      <c r="K25" s="71">
        <v>11716683</v>
      </c>
      <c r="M25" s="71">
        <v>11309066</v>
      </c>
    </row>
    <row r="26" spans="3:13" ht="19.5" customHeight="1">
      <c r="C26" s="55" t="s">
        <v>82</v>
      </c>
      <c r="G26" s="69">
        <v>80520</v>
      </c>
      <c r="I26" s="69">
        <v>79712</v>
      </c>
      <c r="K26" s="71">
        <v>55260</v>
      </c>
      <c r="M26" s="71">
        <v>55130</v>
      </c>
    </row>
    <row r="27" spans="3:13" ht="19.5" customHeight="1">
      <c r="C27" s="55" t="s">
        <v>83</v>
      </c>
      <c r="G27" s="69">
        <v>5183317</v>
      </c>
      <c r="I27" s="69">
        <v>5106910</v>
      </c>
      <c r="K27" s="71">
        <v>4824576</v>
      </c>
      <c r="M27" s="71">
        <v>4743611</v>
      </c>
    </row>
    <row r="28" spans="3:13" ht="19.5" customHeight="1">
      <c r="C28" s="55" t="s">
        <v>84</v>
      </c>
      <c r="G28" s="69">
        <v>1694582</v>
      </c>
      <c r="I28" s="69">
        <v>1727087</v>
      </c>
      <c r="K28" s="71">
        <v>1637087</v>
      </c>
      <c r="M28" s="71">
        <v>1673154</v>
      </c>
    </row>
    <row r="29" spans="3:13" ht="19.5" customHeight="1">
      <c r="C29" s="55" t="s">
        <v>19</v>
      </c>
      <c r="G29" s="84">
        <v>5879086</v>
      </c>
      <c r="I29" s="84">
        <v>4518996</v>
      </c>
      <c r="K29" s="86">
        <v>4985910</v>
      </c>
      <c r="M29" s="86">
        <v>4140474</v>
      </c>
    </row>
    <row r="30" spans="5:13" ht="19.5" customHeight="1">
      <c r="E30" s="55" t="s">
        <v>85</v>
      </c>
      <c r="G30" s="74">
        <f>SUM(G25:G29)</f>
        <v>25970063</v>
      </c>
      <c r="I30" s="74">
        <f>SUM(I25:I29)</f>
        <v>23924956</v>
      </c>
      <c r="K30" s="76">
        <f>SUM(K25:K29)</f>
        <v>23219516</v>
      </c>
      <c r="M30" s="76">
        <f>SUM(M25:M29)</f>
        <v>21921435</v>
      </c>
    </row>
    <row r="31" spans="1:13" ht="19.5" customHeight="1">
      <c r="A31" s="55" t="s">
        <v>86</v>
      </c>
      <c r="G31" s="86">
        <v>13854343</v>
      </c>
      <c r="I31" s="86">
        <v>11494060</v>
      </c>
      <c r="K31" s="86">
        <v>13223284</v>
      </c>
      <c r="M31" s="86">
        <v>11234375</v>
      </c>
    </row>
    <row r="32" spans="1:13" ht="19.5" customHeight="1">
      <c r="A32" s="55" t="s">
        <v>87</v>
      </c>
      <c r="G32" s="69">
        <f>G23-G30-G31</f>
        <v>22952778</v>
      </c>
      <c r="I32" s="69">
        <f>I23-I30-I31</f>
        <v>19834528</v>
      </c>
      <c r="K32" s="71">
        <f>K23-K30-K31</f>
        <v>18895432</v>
      </c>
      <c r="M32" s="71">
        <f>M23-M30-M31</f>
        <v>19338156</v>
      </c>
    </row>
    <row r="33" spans="1:13" ht="19.5" customHeight="1">
      <c r="A33" s="55" t="s">
        <v>88</v>
      </c>
      <c r="G33" s="86">
        <v>4562875</v>
      </c>
      <c r="I33" s="86">
        <v>3339439</v>
      </c>
      <c r="K33" s="88">
        <v>3487530</v>
      </c>
      <c r="M33" s="88">
        <v>3086992</v>
      </c>
    </row>
    <row r="34" spans="1:13" ht="19.5" customHeight="1">
      <c r="A34" s="55" t="s">
        <v>89</v>
      </c>
      <c r="G34" s="76">
        <f>G32-G33</f>
        <v>18389903</v>
      </c>
      <c r="I34" s="76">
        <f>I32-I33</f>
        <v>16495089</v>
      </c>
      <c r="K34" s="76">
        <f>K32-K33</f>
        <v>15407902</v>
      </c>
      <c r="M34" s="76">
        <f>M32-M33</f>
        <v>16251164</v>
      </c>
    </row>
    <row r="35" spans="1:13" ht="19.5" customHeight="1">
      <c r="A35" s="55" t="s">
        <v>90</v>
      </c>
      <c r="G35" s="78"/>
      <c r="I35" s="78"/>
      <c r="K35" s="80"/>
      <c r="M35" s="80"/>
    </row>
    <row r="36" spans="3:13" ht="19.5" customHeight="1">
      <c r="C36" s="91" t="s">
        <v>116</v>
      </c>
      <c r="G36" s="92"/>
      <c r="I36" s="92"/>
      <c r="K36" s="92"/>
      <c r="M36" s="92"/>
    </row>
    <row r="37" spans="5:13" ht="19.5" customHeight="1">
      <c r="E37" s="91" t="s">
        <v>92</v>
      </c>
      <c r="G37" s="93"/>
      <c r="I37" s="93"/>
      <c r="K37" s="94"/>
      <c r="M37" s="94"/>
    </row>
    <row r="38" spans="6:13" ht="19.5" customHeight="1">
      <c r="F38" s="121" t="s">
        <v>93</v>
      </c>
      <c r="G38" s="122">
        <v>-6940957</v>
      </c>
      <c r="I38" s="123">
        <v>800501</v>
      </c>
      <c r="K38" s="122">
        <v>-10478832</v>
      </c>
      <c r="M38" s="124">
        <v>736482</v>
      </c>
    </row>
    <row r="39" spans="6:15" s="91" customFormat="1" ht="19.5" customHeight="1">
      <c r="F39" s="121" t="s">
        <v>94</v>
      </c>
      <c r="G39" s="122">
        <v>-7587613</v>
      </c>
      <c r="I39" s="122">
        <v>-52395</v>
      </c>
      <c r="K39" s="122">
        <v>-4083755</v>
      </c>
      <c r="M39" s="122">
        <v>-47575</v>
      </c>
      <c r="N39" s="88"/>
      <c r="O39" s="92"/>
    </row>
    <row r="40" spans="5:13" ht="19.5" customHeight="1">
      <c r="E40" s="55" t="s">
        <v>117</v>
      </c>
      <c r="G40" s="69"/>
      <c r="I40" s="69"/>
      <c r="K40" s="125"/>
      <c r="M40" s="125"/>
    </row>
    <row r="41" spans="6:14" ht="19.5" customHeight="1">
      <c r="F41" s="55" t="s">
        <v>118</v>
      </c>
      <c r="G41" s="126">
        <v>-92619</v>
      </c>
      <c r="H41" s="96"/>
      <c r="I41" s="126">
        <v>-3046212</v>
      </c>
      <c r="J41" s="96"/>
      <c r="K41" s="98">
        <v>-226868</v>
      </c>
      <c r="M41" s="98">
        <v>-2338737</v>
      </c>
      <c r="N41" s="97"/>
    </row>
    <row r="42" spans="5:14" ht="19.5" customHeight="1">
      <c r="E42" s="91" t="s">
        <v>101</v>
      </c>
      <c r="G42" s="107"/>
      <c r="H42" s="96"/>
      <c r="I42" s="107"/>
      <c r="J42" s="96"/>
      <c r="K42" s="103"/>
      <c r="M42" s="103"/>
      <c r="N42" s="97"/>
    </row>
    <row r="43" spans="5:14" ht="19.5" customHeight="1">
      <c r="E43" s="91"/>
      <c r="F43" s="91" t="s">
        <v>98</v>
      </c>
      <c r="G43" s="123">
        <v>2898442</v>
      </c>
      <c r="H43" s="96"/>
      <c r="I43" s="107">
        <v>-191567</v>
      </c>
      <c r="J43" s="96"/>
      <c r="K43" s="123">
        <v>2906562</v>
      </c>
      <c r="M43" s="103">
        <v>-179673</v>
      </c>
      <c r="N43" s="97"/>
    </row>
    <row r="44" spans="3:14" ht="19.5" customHeight="1">
      <c r="C44" s="55" t="s">
        <v>99</v>
      </c>
      <c r="G44" s="103"/>
      <c r="H44" s="96"/>
      <c r="I44" s="103"/>
      <c r="J44" s="96"/>
      <c r="K44" s="105"/>
      <c r="M44" s="105"/>
      <c r="N44" s="97"/>
    </row>
    <row r="45" spans="5:13" ht="19.5" customHeight="1">
      <c r="E45" s="55" t="s">
        <v>100</v>
      </c>
      <c r="G45" s="123">
        <v>734</v>
      </c>
      <c r="I45" s="123">
        <v>226</v>
      </c>
      <c r="K45" s="123">
        <v>734</v>
      </c>
      <c r="M45" s="123">
        <v>226</v>
      </c>
    </row>
    <row r="46" spans="5:13" ht="19.5" customHeight="1">
      <c r="E46" s="91" t="s">
        <v>101</v>
      </c>
      <c r="G46" s="107"/>
      <c r="I46" s="107"/>
      <c r="K46" s="103"/>
      <c r="M46" s="103"/>
    </row>
    <row r="47" spans="6:13" ht="19.5" customHeight="1">
      <c r="F47" s="91" t="s">
        <v>98</v>
      </c>
      <c r="G47" s="127">
        <v>-454</v>
      </c>
      <c r="I47" s="127">
        <v>-172</v>
      </c>
      <c r="K47" s="128">
        <v>-454</v>
      </c>
      <c r="M47" s="128">
        <v>-172</v>
      </c>
    </row>
    <row r="48" spans="5:13" ht="19.5" customHeight="1">
      <c r="E48" s="91" t="s">
        <v>103</v>
      </c>
      <c r="F48" s="91"/>
      <c r="G48" s="103">
        <f>SUM(G36:G47)</f>
        <v>-11722467</v>
      </c>
      <c r="I48" s="103">
        <f>SUM(I36:I47)</f>
        <v>-2489619</v>
      </c>
      <c r="K48" s="103">
        <f>SUM(K36:K47)</f>
        <v>-11882613</v>
      </c>
      <c r="M48" s="103">
        <f>SUM(M36:M47)</f>
        <v>-1829449</v>
      </c>
    </row>
    <row r="49" spans="1:13" ht="19.5" customHeight="1" thickBot="1">
      <c r="A49" s="58" t="s">
        <v>104</v>
      </c>
      <c r="G49" s="111">
        <f>G34+G48</f>
        <v>6667436</v>
      </c>
      <c r="I49" s="111">
        <f>I34+I48</f>
        <v>14005470</v>
      </c>
      <c r="K49" s="111">
        <f>K34+K48</f>
        <v>3525289</v>
      </c>
      <c r="M49" s="111">
        <f>M34+M48</f>
        <v>14421715</v>
      </c>
    </row>
    <row r="50" spans="1:13" ht="19.5" customHeight="1" thickTop="1">
      <c r="A50" s="58" t="s">
        <v>105</v>
      </c>
      <c r="G50" s="69"/>
      <c r="I50" s="69"/>
      <c r="K50" s="71"/>
      <c r="M50" s="71"/>
    </row>
    <row r="51" spans="3:13" ht="19.5" customHeight="1">
      <c r="C51" s="55" t="s">
        <v>106</v>
      </c>
      <c r="G51" s="69">
        <f>G34-G52</f>
        <v>18198910</v>
      </c>
      <c r="I51" s="69">
        <f>I34-I52</f>
        <v>16351706</v>
      </c>
      <c r="K51" s="71">
        <f>K34-K52</f>
        <v>15407902</v>
      </c>
      <c r="M51" s="71">
        <f>M34-M52</f>
        <v>16251164</v>
      </c>
    </row>
    <row r="52" spans="3:13" ht="19.5" customHeight="1">
      <c r="C52" s="55" t="s">
        <v>107</v>
      </c>
      <c r="G52" s="69">
        <v>190993</v>
      </c>
      <c r="I52" s="69">
        <v>143383</v>
      </c>
      <c r="K52" s="71">
        <v>0</v>
      </c>
      <c r="M52" s="71">
        <v>0</v>
      </c>
    </row>
    <row r="53" spans="7:13" ht="19.5" customHeight="1" thickBot="1">
      <c r="G53" s="111">
        <f>SUM(G51:G52)</f>
        <v>18389903</v>
      </c>
      <c r="I53" s="111">
        <f>SUM(I51:I52)</f>
        <v>16495089</v>
      </c>
      <c r="K53" s="113">
        <f>SUM(K51:K52)</f>
        <v>15407902</v>
      </c>
      <c r="M53" s="113">
        <f>SUM(M51:M52)</f>
        <v>16251164</v>
      </c>
    </row>
    <row r="54" spans="1:13" ht="19.5" customHeight="1" thickTop="1">
      <c r="A54" s="58" t="s">
        <v>108</v>
      </c>
      <c r="G54" s="69"/>
      <c r="I54" s="69"/>
      <c r="K54" s="71"/>
      <c r="M54" s="71"/>
    </row>
    <row r="55" spans="3:13" ht="19.5" customHeight="1">
      <c r="C55" s="55" t="s">
        <v>106</v>
      </c>
      <c r="G55" s="60">
        <f>G49-G56</f>
        <v>6476445</v>
      </c>
      <c r="I55" s="60">
        <f>I49-I56</f>
        <v>13862087</v>
      </c>
      <c r="K55" s="60">
        <f>K49-K56</f>
        <v>3525289</v>
      </c>
      <c r="M55" s="60">
        <f>M49-M56</f>
        <v>14421715</v>
      </c>
    </row>
    <row r="56" spans="3:13" ht="19.5" customHeight="1">
      <c r="C56" s="55" t="s">
        <v>107</v>
      </c>
      <c r="G56" s="69">
        <v>190991</v>
      </c>
      <c r="I56" s="69">
        <v>143383</v>
      </c>
      <c r="K56" s="71">
        <v>0</v>
      </c>
      <c r="M56" s="71">
        <v>0</v>
      </c>
    </row>
    <row r="57" spans="7:13" ht="19.5" customHeight="1" thickBot="1">
      <c r="G57" s="111">
        <f>SUM(G55:G56)</f>
        <v>6667436</v>
      </c>
      <c r="I57" s="111">
        <f>SUM(I55:I56)</f>
        <v>14005470</v>
      </c>
      <c r="K57" s="111">
        <f>SUM(K55:K56)</f>
        <v>3525289</v>
      </c>
      <c r="M57" s="111">
        <f>SUM(M55:M56)</f>
        <v>14421715</v>
      </c>
    </row>
    <row r="58" spans="1:13" ht="19.5" customHeight="1" thickBot="1" thickTop="1">
      <c r="A58" s="58" t="s">
        <v>109</v>
      </c>
      <c r="G58" s="114">
        <f>G51/G60</f>
        <v>9.53400043900939</v>
      </c>
      <c r="I58" s="114">
        <f>I51/I60</f>
        <v>8.566291727501948</v>
      </c>
      <c r="K58" s="115">
        <f>K51/K60</f>
        <v>8.071853997421474</v>
      </c>
      <c r="M58" s="115">
        <f>M51/M60</f>
        <v>8.513620030563017</v>
      </c>
    </row>
    <row r="59" spans="1:13" ht="19.5" customHeight="1" thickTop="1">
      <c r="A59" s="58" t="s">
        <v>110</v>
      </c>
      <c r="I59" s="67"/>
      <c r="M59" s="68"/>
    </row>
    <row r="60" spans="1:13" ht="19.5" customHeight="1" thickBot="1">
      <c r="A60" s="58"/>
      <c r="B60" s="58" t="s">
        <v>111</v>
      </c>
      <c r="C60" s="58"/>
      <c r="D60" s="58"/>
      <c r="G60" s="116">
        <v>1908843</v>
      </c>
      <c r="H60" s="117"/>
      <c r="I60" s="116">
        <v>1908843</v>
      </c>
      <c r="J60" s="117"/>
      <c r="K60" s="118">
        <v>1908843</v>
      </c>
      <c r="M60" s="118">
        <v>1908843</v>
      </c>
    </row>
    <row r="61" ht="15.75" thickTop="1">
      <c r="M61" s="67"/>
    </row>
  </sheetData>
  <sheetProtection password="CC7F" sheet="1"/>
  <mergeCells count="6">
    <mergeCell ref="A1:M1"/>
    <mergeCell ref="A2:M2"/>
    <mergeCell ref="A3:M3"/>
    <mergeCell ref="A4:M4"/>
    <mergeCell ref="G6:I6"/>
    <mergeCell ref="K6:M6"/>
  </mergeCells>
  <printOptions horizontalCentered="1"/>
  <pageMargins left="0.15748031496062992" right="0.2755905511811024" top="0.984251968503937" bottom="0" header="0.31496062992125984" footer="0"/>
  <pageSetup horizontalDpi="600" verticalDpi="600" orientation="portrait" paperSize="9" scale="80" r:id="rId1"/>
  <rowBreaks count="1" manualBreakCount="1">
    <brk id="3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Bangkok Bank PCL.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Automation</dc:creator>
  <cp:keywords/>
  <dc:description/>
  <cp:lastModifiedBy>krmarisa</cp:lastModifiedBy>
  <cp:lastPrinted>2018-07-16T04:17:07Z</cp:lastPrinted>
  <dcterms:created xsi:type="dcterms:W3CDTF">2007-04-12T01:27:03Z</dcterms:created>
  <dcterms:modified xsi:type="dcterms:W3CDTF">2018-07-19T07:52:13Z</dcterms:modified>
  <cp:category/>
  <cp:version/>
  <cp:contentType/>
  <cp:contentStatus/>
</cp:coreProperties>
</file>