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ไตรมาส มิ.ย. 60" sheetId="3" r:id="rId3"/>
    <sheet name="งวด มิ.ย. 60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2">'ไตรมาส มิ.ย. 60'!$A$1:$Q$58</definedName>
    <definedName name="_xlnm.Print_Area" localSheetId="3">'งวด มิ.ย. 60'!$A$1:$M$58</definedName>
    <definedName name="_xlnm.Print_Titles" localSheetId="1">'งบแสดงฐานะการเงิน'!$1:$10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<sst xmlns="http://schemas.openxmlformats.org/spreadsheetml/2006/main" count="257" uniqueCount="123">
  <si>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</si>
  <si>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</si>
  <si>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</si>
  <si>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</si>
  <si>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</si>
  <si>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</si>
  <si>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</si>
  <si>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</si>
  <si>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</si>
  <si>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</si>
  <si>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</si>
  <si>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</si>
  <si>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</si>
  <si>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</si>
  <si>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</si>
  <si>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</si>
  <si>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</si>
  <si>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</si>
  <si>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</si>
  <si>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</si>
  <si>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</si>
  <si>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</si>
  <si>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</si>
  <si>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</si>
  <si>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</si>
  <si>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</si>
  <si>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</si>
  <si>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</si>
  <si>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</si>
  <si>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</si>
  <si>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</si>
  <si>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</si>
  <si>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</si>
  <si>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</si>
  <si>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</si>
  <si>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</si>
  <si>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</si>
  <si>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</si>
  <si>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</si>
  <si>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</si>
  <si>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</si>
  <si>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</si>
  <si>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</si>
  <si>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</si>
  <si>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</si>
  <si>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</si>
  <si>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</si>
  <si>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</si>
  <si>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</si>
  <si>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</si>
  <si>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</si>
  <si>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</si>
  <si>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</si>
  <si>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</si>
  <si>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</si>
  <si>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</si>
  <si>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</si>
  <si>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</si>
  <si>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</si>
  <si>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</si>
  <si>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</si>
  <si>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</si>
  <si>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</si>
  <si>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</si>
  <si>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</si>
  <si>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</si>
  <si>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</si>
  <si>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</si>
  <si>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</si>
  <si>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</si>
  <si>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ณ วันที่ 30 มิถุนายน 2560</t>
  </si>
  <si>
    <t>30 มิถุนายน 2560</t>
  </si>
  <si>
    <t>ลูกหนี้หลักทรัพย์ด้วยเงินสด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</si>
  <si>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</si>
  <si>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</si>
  <si>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2560</t>
  </si>
  <si>
    <t>30 มิถุนายน 2559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</si>
  <si>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</si>
  <si>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</si>
  <si>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</si>
  <si>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</si>
  <si>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</si>
  <si>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</si>
  <si>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</si>
  <si>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</si>
  <si>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ส่วนแบ่งกำไร(ขาดทุน)จากเงินลงทุนตามวิธีส่วนได้เสีย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</si>
  <si>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</si>
  <si>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</si>
  <si>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</si>
  <si>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</si>
  <si>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</si>
  <si>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</si>
  <si>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</si>
  <si>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</si>
  <si>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</si>
  <si>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</si>
  <si>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</si>
  <si>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</si>
  <si>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</si>
  <si>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</si>
  <si>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</si>
  <si>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</si>
  <si>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</si>
  <si>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</si>
  <si>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</si>
  <si>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กำไร (ขาดทุน) จากการแปลงค่างบการเงินจากการ</t>
  </si>
  <si>
    <t>ดำเนินงานในต่างประเทศ</t>
  </si>
  <si>
    <t>ภาษีเงินได้เกี่ยวกับองค์ประกอบของกำไร (ขาดทุน) เบ็ดเสร็จอื่น</t>
  </si>
  <si>
    <t>รายการที่ไม่จัดประเภทรายการใหม่เข้าไปไว้ในกำไรหรือขาดทุนในภายหลัง</t>
  </si>
  <si>
    <t>กำไรจากการประมาณการตามหลักคณิตศาสตร์</t>
  </si>
  <si>
    <t>ประกันภัยสำหรับโครงการผลประโยชน์ของพนักงาน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</si>
  <si>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</si>
  <si>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</si>
  <si>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</si>
  <si>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</si>
  <si>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</si>
  <si>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</si>
  <si>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</si>
  <si>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</si>
  <si>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2560</t>
  </si>
  <si>
    <t>ส่วนแบ่งกำไรจากเงินลงทุนตามวิธีส่วนได้เสีย</t>
  </si>
  <si>
    <t>กำไรจากการวัดมูลค่าเงินลงทุนเผื่อขาย</t>
  </si>
  <si>
    <t>ขาดทุนจากการแปลงค่างบการเงินจากการ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</si>
</sst>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  <font>
      <sz val="13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171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171" fontId="11" fillId="0" borderId="0" xfId="46" applyFont="1" applyFill="1" applyAlignment="1">
      <alignment vertical="center"/>
    </xf>
    <xf numFmtId="171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171" fontId="11" fillId="0" borderId="0" xfId="4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176" fontId="14" fillId="0" borderId="0" xfId="48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11" xfId="48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176" fontId="14" fillId="0" borderId="0" xfId="48" applyNumberFormat="1" applyFont="1" applyFill="1" applyBorder="1" applyAlignment="1">
      <alignment vertical="center"/>
    </xf>
    <xf numFmtId="177" fontId="11" fillId="0" borderId="0" xfId="44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6" fontId="54" fillId="0" borderId="0" xfId="48" applyNumberFormat="1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176" fontId="14" fillId="0" borderId="13" xfId="48" applyNumberFormat="1" applyFont="1" applyFill="1" applyBorder="1" applyAlignment="1">
      <alignment vertical="center"/>
    </xf>
    <xf numFmtId="176" fontId="11" fillId="0" borderId="0" xfId="48" applyNumberFormat="1" applyFont="1" applyFill="1" applyAlignment="1">
      <alignment vertical="center"/>
    </xf>
    <xf numFmtId="177" fontId="11" fillId="0" borderId="0" xfId="48" applyNumberFormat="1" applyFont="1" applyFill="1" applyAlignment="1">
      <alignment vertical="center"/>
    </xf>
    <xf numFmtId="177" fontId="11" fillId="0" borderId="0" xfId="47" applyNumberFormat="1" applyFont="1" applyFill="1" applyAlignment="1">
      <alignment vertical="center"/>
    </xf>
    <xf numFmtId="171" fontId="11" fillId="0" borderId="0" xfId="47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77" fontId="11" fillId="0" borderId="11" xfId="44" applyNumberFormat="1" applyFont="1" applyFill="1" applyBorder="1" applyAlignment="1">
      <alignment vertical="center"/>
    </xf>
    <xf numFmtId="178" fontId="11" fillId="0" borderId="11" xfId="48" applyNumberFormat="1" applyFont="1" applyFill="1" applyBorder="1" applyAlignment="1">
      <alignment vertical="center"/>
    </xf>
    <xf numFmtId="180" fontId="11" fillId="0" borderId="11" xfId="48" applyNumberFormat="1" applyFont="1" applyFill="1" applyBorder="1" applyAlignment="1">
      <alignment vertical="center"/>
    </xf>
    <xf numFmtId="176" fontId="11" fillId="0" borderId="11" xfId="48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6" fontId="14" fillId="0" borderId="12" xfId="48" applyNumberFormat="1" applyFont="1" applyFill="1" applyBorder="1" applyAlignment="1">
      <alignment vertical="center"/>
    </xf>
    <xf numFmtId="180" fontId="11" fillId="0" borderId="12" xfId="48" applyNumberFormat="1" applyFont="1" applyFill="1" applyBorder="1" applyAlignment="1">
      <alignment vertical="center"/>
    </xf>
    <xf numFmtId="171" fontId="14" fillId="0" borderId="14" xfId="47" applyNumberFormat="1" applyFont="1" applyFill="1" applyBorder="1" applyAlignment="1">
      <alignment vertical="center"/>
    </xf>
    <xf numFmtId="171" fontId="14" fillId="0" borderId="14" xfId="48" applyNumberFormat="1" applyFont="1" applyFill="1" applyBorder="1" applyAlignment="1">
      <alignment vertical="center"/>
    </xf>
    <xf numFmtId="176" fontId="11" fillId="0" borderId="14" xfId="47" applyNumberFormat="1" applyFont="1" applyFill="1" applyBorder="1" applyAlignment="1">
      <alignment vertical="center"/>
    </xf>
    <xf numFmtId="176" fontId="11" fillId="0" borderId="14" xfId="48" applyNumberFormat="1" applyFont="1" applyFill="1" applyBorder="1" applyAlignment="1">
      <alignment vertical="center"/>
    </xf>
    <xf numFmtId="171" fontId="11" fillId="0" borderId="0" xfId="48" applyFont="1" applyFill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177" fontId="11" fillId="0" borderId="13" xfId="47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210175" y="6543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3" customFormat="1" ht="21" customHeight="1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5" t="s">
        <v>69</v>
      </c>
      <c r="E6" s="115"/>
      <c r="F6" s="115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4" t="s">
        <v>1</v>
      </c>
      <c r="C7" s="114"/>
      <c r="D7" s="114"/>
      <c r="E7" s="114"/>
      <c r="F7" s="114"/>
      <c r="G7" s="114"/>
      <c r="H7" s="114"/>
      <c r="I7" s="114"/>
      <c r="J7" s="114" t="s">
        <v>49</v>
      </c>
      <c r="K7" s="114"/>
      <c r="L7" s="114"/>
      <c r="M7" s="114"/>
      <c r="N7" s="114"/>
      <c r="O7" s="114"/>
      <c r="P7" s="114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16384" width="9.140625" style="1" customWidth="1"/>
  </cols>
  <sheetData>
    <row r="1" spans="5:7" ht="21" customHeight="1">
      <c r="E1" s="26"/>
      <c r="F1" s="27"/>
      <c r="G1" s="27"/>
    </row>
    <row r="2" spans="1:8" s="3" customFormat="1" ht="21" customHeight="1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s="3" customFormat="1" ht="21" customHeight="1">
      <c r="A3" s="113" t="s">
        <v>31</v>
      </c>
      <c r="B3" s="113"/>
      <c r="C3" s="113"/>
      <c r="D3" s="113"/>
      <c r="E3" s="113"/>
      <c r="F3" s="113"/>
      <c r="G3" s="113"/>
      <c r="H3" s="113"/>
    </row>
    <row r="4" spans="1:8" s="3" customFormat="1" ht="21" customHeight="1">
      <c r="A4" s="29" t="s">
        <v>70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4" t="s">
        <v>1</v>
      </c>
      <c r="C7" s="114"/>
      <c r="D7" s="114"/>
      <c r="E7" s="114"/>
      <c r="F7" s="114" t="s">
        <v>49</v>
      </c>
      <c r="G7" s="114"/>
      <c r="H7" s="114"/>
    </row>
    <row r="8" spans="2:8" s="3" customFormat="1" ht="21" customHeight="1">
      <c r="B8" s="66" t="s">
        <v>71</v>
      </c>
      <c r="D8" s="66" t="s">
        <v>67</v>
      </c>
      <c r="E8" s="32"/>
      <c r="F8" s="66" t="s">
        <v>71</v>
      </c>
      <c r="H8" s="66" t="s">
        <v>67</v>
      </c>
    </row>
    <row r="9" spans="2:8" s="3" customFormat="1" ht="21" customHeight="1" hidden="1">
      <c r="B9" s="66"/>
      <c r="D9" s="66"/>
      <c r="E9" s="33"/>
      <c r="F9" s="66"/>
      <c r="H9" s="66"/>
    </row>
    <row r="10" spans="1:8" s="3" customFormat="1" ht="21" customHeight="1">
      <c r="A10" s="2"/>
      <c r="B10" s="2"/>
      <c r="C10" s="2"/>
      <c r="D10" s="2"/>
      <c r="E10" s="34"/>
      <c r="F10" s="35"/>
      <c r="G10" s="35"/>
      <c r="H10" s="35"/>
    </row>
    <row r="11" spans="1:8" s="3" customFormat="1" ht="21" customHeight="1">
      <c r="A11" s="2" t="s">
        <v>3</v>
      </c>
      <c r="B11" s="2"/>
      <c r="C11" s="2"/>
      <c r="D11" s="2"/>
      <c r="F11" s="18"/>
      <c r="G11" s="18"/>
      <c r="H11" s="18"/>
    </row>
    <row r="12" spans="1:8" s="3" customFormat="1" ht="21" customHeight="1">
      <c r="A12" s="38" t="s">
        <v>4</v>
      </c>
      <c r="B12" s="39">
        <v>51781577</v>
      </c>
      <c r="C12" s="38"/>
      <c r="D12" s="39">
        <v>66338317</v>
      </c>
      <c r="E12" s="8"/>
      <c r="F12" s="39">
        <v>51694137</v>
      </c>
      <c r="G12" s="19"/>
      <c r="H12" s="39">
        <v>66261272</v>
      </c>
    </row>
    <row r="13" spans="1:8" s="3" customFormat="1" ht="21" customHeight="1">
      <c r="A13" s="38" t="s">
        <v>32</v>
      </c>
      <c r="B13" s="39">
        <v>514487972</v>
      </c>
      <c r="C13" s="38"/>
      <c r="D13" s="39">
        <v>394612287</v>
      </c>
      <c r="E13" s="8"/>
      <c r="F13" s="39">
        <v>464086764</v>
      </c>
      <c r="G13" s="19"/>
      <c r="H13" s="39">
        <v>342757301</v>
      </c>
    </row>
    <row r="14" spans="1:8" s="3" customFormat="1" ht="21" customHeight="1">
      <c r="A14" s="38" t="s">
        <v>52</v>
      </c>
      <c r="B14" s="39">
        <v>7667</v>
      </c>
      <c r="C14" s="38"/>
      <c r="D14" s="39">
        <v>7449</v>
      </c>
      <c r="E14" s="8"/>
      <c r="F14" s="65">
        <v>0</v>
      </c>
      <c r="G14" s="19"/>
      <c r="H14" s="69">
        <v>0</v>
      </c>
    </row>
    <row r="15" spans="1:8" s="3" customFormat="1" ht="21" customHeight="1">
      <c r="A15" s="38" t="s">
        <v>33</v>
      </c>
      <c r="B15" s="39">
        <v>26103405</v>
      </c>
      <c r="C15" s="38"/>
      <c r="D15" s="39">
        <v>24471159</v>
      </c>
      <c r="E15" s="8"/>
      <c r="F15" s="39">
        <v>25968496</v>
      </c>
      <c r="G15" s="19"/>
      <c r="H15" s="39">
        <v>24040842</v>
      </c>
    </row>
    <row r="16" spans="1:8" s="3" customFormat="1" ht="21" customHeight="1">
      <c r="A16" s="38" t="s">
        <v>34</v>
      </c>
      <c r="B16" s="45">
        <v>514825448</v>
      </c>
      <c r="C16" s="38"/>
      <c r="D16" s="45">
        <v>546613858</v>
      </c>
      <c r="E16" s="8"/>
      <c r="F16" s="45">
        <v>485640540</v>
      </c>
      <c r="G16" s="19"/>
      <c r="H16" s="45">
        <v>518115767</v>
      </c>
    </row>
    <row r="17" spans="1:8" s="3" customFormat="1" ht="21" customHeight="1">
      <c r="A17" s="38" t="s">
        <v>5</v>
      </c>
      <c r="B17" s="39">
        <v>1362455</v>
      </c>
      <c r="C17" s="38"/>
      <c r="D17" s="39">
        <v>1327421</v>
      </c>
      <c r="E17" s="8"/>
      <c r="F17" s="45">
        <v>37019855</v>
      </c>
      <c r="G17" s="19"/>
      <c r="H17" s="45">
        <v>33680877</v>
      </c>
    </row>
    <row r="18" spans="1:8" s="3" customFormat="1" ht="21" customHeight="1">
      <c r="A18" s="38" t="s">
        <v>35</v>
      </c>
      <c r="B18" s="38"/>
      <c r="C18" s="38"/>
      <c r="D18" s="38"/>
      <c r="E18" s="8"/>
      <c r="F18" s="19"/>
      <c r="G18" s="19"/>
      <c r="H18" s="19"/>
    </row>
    <row r="19" spans="1:8" s="3" customFormat="1" ht="21" customHeight="1">
      <c r="A19" s="41" t="s">
        <v>36</v>
      </c>
      <c r="B19" s="45">
        <v>1978947573</v>
      </c>
      <c r="C19" s="41"/>
      <c r="D19" s="45">
        <v>1941586291</v>
      </c>
      <c r="E19" s="8"/>
      <c r="F19" s="45">
        <v>1929816117</v>
      </c>
      <c r="G19" s="19"/>
      <c r="H19" s="45">
        <v>1893632507</v>
      </c>
    </row>
    <row r="20" spans="1:8" s="3" customFormat="1" ht="21" customHeight="1">
      <c r="A20" s="41" t="s">
        <v>6</v>
      </c>
      <c r="B20" s="48">
        <v>3887898</v>
      </c>
      <c r="C20" s="41"/>
      <c r="D20" s="48">
        <v>4652521</v>
      </c>
      <c r="E20" s="8"/>
      <c r="F20" s="48">
        <v>3795838</v>
      </c>
      <c r="G20" s="19"/>
      <c r="H20" s="48">
        <v>4536487</v>
      </c>
    </row>
    <row r="21" spans="1:8" s="3" customFormat="1" ht="21" customHeight="1">
      <c r="A21" s="42" t="s">
        <v>51</v>
      </c>
      <c r="B21" s="44">
        <f>SUM(B19:B20)</f>
        <v>1982835471</v>
      </c>
      <c r="C21" s="42"/>
      <c r="D21" s="44">
        <f>SUM(D19:D20)</f>
        <v>1946238812</v>
      </c>
      <c r="E21" s="8"/>
      <c r="F21" s="44">
        <f>SUM(F19:F20)</f>
        <v>1933611955</v>
      </c>
      <c r="G21" s="19"/>
      <c r="H21" s="44">
        <f>SUM(H19:H20)</f>
        <v>1898168994</v>
      </c>
    </row>
    <row r="22" spans="1:8" s="3" customFormat="1" ht="21" customHeight="1">
      <c r="A22" s="49" t="s">
        <v>50</v>
      </c>
      <c r="B22" s="11">
        <v>-556226</v>
      </c>
      <c r="C22" s="49"/>
      <c r="D22" s="11">
        <v>-493063</v>
      </c>
      <c r="E22" s="8"/>
      <c r="F22" s="21">
        <v>-515246</v>
      </c>
      <c r="G22" s="19"/>
      <c r="H22" s="21">
        <v>-450949</v>
      </c>
    </row>
    <row r="23" spans="1:8" s="3" customFormat="1" ht="21" customHeight="1">
      <c r="A23" s="49" t="s">
        <v>21</v>
      </c>
      <c r="B23" s="50">
        <v>-127396039</v>
      </c>
      <c r="C23" s="49"/>
      <c r="D23" s="50">
        <v>-116808546</v>
      </c>
      <c r="E23" s="8"/>
      <c r="F23" s="21">
        <v>-124017149</v>
      </c>
      <c r="G23" s="19"/>
      <c r="H23" s="21">
        <v>-113368416</v>
      </c>
    </row>
    <row r="24" spans="1:8" s="3" customFormat="1" ht="21" customHeight="1">
      <c r="A24" s="49" t="s">
        <v>63</v>
      </c>
      <c r="B24" s="50">
        <v>-2522448</v>
      </c>
      <c r="C24" s="49"/>
      <c r="D24" s="50">
        <v>-2709754</v>
      </c>
      <c r="E24" s="8"/>
      <c r="F24" s="21">
        <v>-2522448</v>
      </c>
      <c r="G24" s="19"/>
      <c r="H24" s="21">
        <v>-2709754</v>
      </c>
    </row>
    <row r="25" spans="1:8" s="3" customFormat="1" ht="21" customHeight="1">
      <c r="A25" s="42" t="s">
        <v>37</v>
      </c>
      <c r="B25" s="47">
        <f>SUM(B21:B24)</f>
        <v>1852360758</v>
      </c>
      <c r="C25" s="42"/>
      <c r="D25" s="47">
        <f>SUM(D21:D24)</f>
        <v>1826227449</v>
      </c>
      <c r="E25" s="8"/>
      <c r="F25" s="47">
        <f>SUM(F21:F24)</f>
        <v>1806557112</v>
      </c>
      <c r="G25" s="19"/>
      <c r="H25" s="47">
        <f>SUM(H21:H24)</f>
        <v>1781639875</v>
      </c>
    </row>
    <row r="26" spans="1:8" s="3" customFormat="1" ht="21" customHeight="1">
      <c r="A26" s="38" t="s">
        <v>8</v>
      </c>
      <c r="B26" s="50">
        <v>1291076</v>
      </c>
      <c r="C26" s="38"/>
      <c r="D26" s="50">
        <v>686373</v>
      </c>
      <c r="E26" s="8"/>
      <c r="F26" s="50">
        <v>108454</v>
      </c>
      <c r="G26" s="19"/>
      <c r="H26" s="50">
        <v>116245</v>
      </c>
    </row>
    <row r="27" spans="1:8" s="3" customFormat="1" ht="21" customHeight="1">
      <c r="A27" s="38" t="s">
        <v>7</v>
      </c>
      <c r="B27" s="50">
        <v>11297638</v>
      </c>
      <c r="C27" s="38"/>
      <c r="D27" s="50">
        <v>12262492</v>
      </c>
      <c r="E27" s="8"/>
      <c r="F27" s="50">
        <v>8349975</v>
      </c>
      <c r="G27" s="19"/>
      <c r="H27" s="50">
        <v>8776512</v>
      </c>
    </row>
    <row r="28" spans="1:8" s="3" customFormat="1" ht="21" customHeight="1">
      <c r="A28" s="38" t="s">
        <v>9</v>
      </c>
      <c r="B28" s="50">
        <v>44365570</v>
      </c>
      <c r="C28" s="38"/>
      <c r="D28" s="50">
        <v>45230550</v>
      </c>
      <c r="E28" s="8"/>
      <c r="F28" s="50">
        <v>42908915</v>
      </c>
      <c r="G28" s="19"/>
      <c r="H28" s="50">
        <v>43767374</v>
      </c>
    </row>
    <row r="29" spans="1:8" s="3" customFormat="1" ht="21" customHeight="1">
      <c r="A29" s="38" t="s">
        <v>38</v>
      </c>
      <c r="B29" s="50">
        <v>704448</v>
      </c>
      <c r="C29" s="38"/>
      <c r="D29" s="50">
        <v>828594</v>
      </c>
      <c r="E29" s="8"/>
      <c r="F29" s="50">
        <v>636104</v>
      </c>
      <c r="G29" s="19"/>
      <c r="H29" s="50">
        <v>774276</v>
      </c>
    </row>
    <row r="30" spans="1:8" s="3" customFormat="1" ht="21" customHeight="1">
      <c r="A30" s="38" t="s">
        <v>56</v>
      </c>
      <c r="B30" s="50">
        <v>3535061</v>
      </c>
      <c r="C30" s="38"/>
      <c r="D30" s="50">
        <v>3347566</v>
      </c>
      <c r="E30" s="8"/>
      <c r="F30" s="50">
        <v>2468524</v>
      </c>
      <c r="G30" s="19"/>
      <c r="H30" s="50">
        <v>2355259</v>
      </c>
    </row>
    <row r="31" spans="1:8" s="3" customFormat="1" ht="21" customHeight="1">
      <c r="A31" s="38" t="s">
        <v>72</v>
      </c>
      <c r="B31" s="50">
        <v>3928373</v>
      </c>
      <c r="C31" s="38"/>
      <c r="D31" s="50">
        <v>3541325</v>
      </c>
      <c r="E31" s="8"/>
      <c r="F31" s="65">
        <v>0</v>
      </c>
      <c r="G31" s="19"/>
      <c r="H31" s="69">
        <v>0</v>
      </c>
    </row>
    <row r="32" spans="1:8" s="3" customFormat="1" ht="21" customHeight="1">
      <c r="A32" s="38" t="s">
        <v>66</v>
      </c>
      <c r="B32" s="50">
        <v>2697534</v>
      </c>
      <c r="C32" s="38"/>
      <c r="D32" s="50">
        <v>4366690</v>
      </c>
      <c r="E32" s="8"/>
      <c r="F32" s="50">
        <v>2590053</v>
      </c>
      <c r="G32" s="19"/>
      <c r="H32" s="50">
        <v>4328555</v>
      </c>
    </row>
    <row r="33" spans="1:8" s="3" customFormat="1" ht="21" customHeight="1">
      <c r="A33" s="38" t="s">
        <v>10</v>
      </c>
      <c r="B33" s="46">
        <v>12383139</v>
      </c>
      <c r="C33" s="38"/>
      <c r="D33" s="46">
        <v>14368259</v>
      </c>
      <c r="E33" s="8"/>
      <c r="F33" s="48">
        <v>10467539</v>
      </c>
      <c r="G33" s="19"/>
      <c r="H33" s="48">
        <v>12184928</v>
      </c>
    </row>
    <row r="34" spans="1:8" s="3" customFormat="1" ht="21" customHeight="1" thickBot="1">
      <c r="A34" s="52" t="s">
        <v>11</v>
      </c>
      <c r="B34" s="15">
        <f>B12+B13+B15+B16+B17+B25+B26+B27+B28+B29+B30+B32+B33+B14+B31</f>
        <v>3041132121</v>
      </c>
      <c r="C34" s="52"/>
      <c r="D34" s="15">
        <f>D12+D13+D15+D16+D17+D25+D26+D27+D28+D29+D30+D32+D33+D14+D31</f>
        <v>2944229789</v>
      </c>
      <c r="E34" s="8"/>
      <c r="F34" s="15">
        <f>F12+F13+F15+F16+F17+F25+F26+F27+F28+F29+F30+F33+F14+F32</f>
        <v>2938496468</v>
      </c>
      <c r="G34" s="19"/>
      <c r="H34" s="15">
        <f>H12+H13+H15+H16+H17+H25+H26+H27+H28+H29+H30+H33+H14+H32</f>
        <v>2838799083</v>
      </c>
    </row>
    <row r="35" spans="1:8" s="3" customFormat="1" ht="21" customHeight="1" thickTop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2"/>
      <c r="B42" s="44"/>
      <c r="C42" s="52"/>
      <c r="D42" s="44"/>
      <c r="E42" s="8"/>
      <c r="F42" s="19"/>
      <c r="G42" s="19"/>
      <c r="H42" s="19"/>
    </row>
    <row r="43" spans="1:8" s="3" customFormat="1" ht="21" customHeight="1">
      <c r="A43" s="52"/>
      <c r="B43" s="44"/>
      <c r="C43" s="52"/>
      <c r="D43" s="44"/>
      <c r="E43" s="8"/>
      <c r="F43" s="19"/>
      <c r="G43" s="19"/>
      <c r="H43" s="19"/>
    </row>
    <row r="44" spans="1:8" s="3" customFormat="1" ht="21" customHeight="1">
      <c r="A44" s="52"/>
      <c r="B44" s="44"/>
      <c r="C44" s="52"/>
      <c r="D44" s="44"/>
      <c r="E44" s="8"/>
      <c r="F44" s="19"/>
      <c r="G44" s="19"/>
      <c r="H44" s="19"/>
    </row>
    <row r="45" spans="1:8" s="3" customFormat="1" ht="21" customHeight="1">
      <c r="A45" s="52"/>
      <c r="B45" s="44"/>
      <c r="C45" s="52"/>
      <c r="D45" s="44"/>
      <c r="E45" s="8"/>
      <c r="F45" s="19"/>
      <c r="G45" s="19"/>
      <c r="H45" s="19"/>
    </row>
    <row r="46" spans="1:8" s="3" customFormat="1" ht="21" customHeight="1">
      <c r="A46" s="53" t="s">
        <v>42</v>
      </c>
      <c r="B46" s="53"/>
      <c r="C46" s="53"/>
      <c r="D46" s="53"/>
      <c r="E46" s="8"/>
      <c r="F46" s="19"/>
      <c r="G46" s="19"/>
      <c r="H46" s="19"/>
    </row>
    <row r="47" spans="1:8" s="3" customFormat="1" ht="21" customHeight="1">
      <c r="A47" s="55" t="s">
        <v>25</v>
      </c>
      <c r="B47" s="10">
        <v>2297917600</v>
      </c>
      <c r="C47" s="55"/>
      <c r="D47" s="10">
        <v>2178140784</v>
      </c>
      <c r="E47" s="8"/>
      <c r="F47" s="7">
        <v>2239151219</v>
      </c>
      <c r="G47" s="19"/>
      <c r="H47" s="7">
        <v>2116658689</v>
      </c>
    </row>
    <row r="48" spans="1:8" s="3" customFormat="1" ht="21" customHeight="1">
      <c r="A48" s="38" t="s">
        <v>64</v>
      </c>
      <c r="B48" s="10">
        <v>114537579</v>
      </c>
      <c r="C48" s="38"/>
      <c r="D48" s="10">
        <v>130927972</v>
      </c>
      <c r="E48" s="8"/>
      <c r="F48" s="7">
        <v>106671474</v>
      </c>
      <c r="G48" s="19"/>
      <c r="H48" s="7">
        <v>122899921</v>
      </c>
    </row>
    <row r="49" spans="1:8" s="3" customFormat="1" ht="21" customHeight="1">
      <c r="A49" s="38" t="s">
        <v>12</v>
      </c>
      <c r="B49" s="10">
        <v>13065286</v>
      </c>
      <c r="C49" s="38"/>
      <c r="D49" s="10">
        <v>12326299</v>
      </c>
      <c r="E49" s="8"/>
      <c r="F49" s="7">
        <v>13052834</v>
      </c>
      <c r="G49" s="19"/>
      <c r="H49" s="7">
        <v>12305367</v>
      </c>
    </row>
    <row r="50" spans="1:8" s="3" customFormat="1" ht="21" customHeight="1">
      <c r="A50" s="38" t="s">
        <v>53</v>
      </c>
      <c r="B50" s="39">
        <v>869067</v>
      </c>
      <c r="C50" s="38"/>
      <c r="D50" s="39">
        <v>272400</v>
      </c>
      <c r="E50" s="8"/>
      <c r="F50" s="65">
        <v>0</v>
      </c>
      <c r="G50" s="19"/>
      <c r="H50" s="69">
        <v>0</v>
      </c>
    </row>
    <row r="51" spans="1:8" s="3" customFormat="1" ht="21" customHeight="1">
      <c r="A51" s="63" t="s">
        <v>39</v>
      </c>
      <c r="B51" s="10">
        <v>19530254</v>
      </c>
      <c r="C51" s="63"/>
      <c r="D51" s="10">
        <v>26713721</v>
      </c>
      <c r="E51" s="8"/>
      <c r="F51" s="7">
        <v>19186238</v>
      </c>
      <c r="G51" s="19"/>
      <c r="H51" s="7">
        <v>26153232</v>
      </c>
    </row>
    <row r="52" spans="1:8" s="3" customFormat="1" ht="21" customHeight="1">
      <c r="A52" s="63" t="s">
        <v>40</v>
      </c>
      <c r="B52" s="10">
        <v>131594658</v>
      </c>
      <c r="C52" s="63"/>
      <c r="D52" s="10">
        <v>137815211</v>
      </c>
      <c r="E52" s="8"/>
      <c r="F52" s="7">
        <v>131380977</v>
      </c>
      <c r="G52" s="19"/>
      <c r="H52" s="7">
        <v>137624479</v>
      </c>
    </row>
    <row r="53" spans="1:8" s="3" customFormat="1" ht="21" customHeight="1">
      <c r="A53" s="38" t="s">
        <v>27</v>
      </c>
      <c r="B53" s="10">
        <f>+B26</f>
        <v>1291076</v>
      </c>
      <c r="C53" s="10"/>
      <c r="D53" s="10">
        <f>+D26</f>
        <v>686373</v>
      </c>
      <c r="E53" s="8"/>
      <c r="F53" s="10">
        <f>+F26</f>
        <v>108454</v>
      </c>
      <c r="G53" s="10"/>
      <c r="H53" s="10">
        <f>+H26</f>
        <v>116245</v>
      </c>
    </row>
    <row r="54" spans="1:8" s="3" customFormat="1" ht="21" customHeight="1">
      <c r="A54" s="38" t="s">
        <v>26</v>
      </c>
      <c r="B54" s="36">
        <v>12847778</v>
      </c>
      <c r="C54" s="38"/>
      <c r="D54" s="36">
        <v>12941250</v>
      </c>
      <c r="E54" s="8"/>
      <c r="F54" s="36">
        <v>12674312</v>
      </c>
      <c r="G54" s="19"/>
      <c r="H54" s="36">
        <v>12777872</v>
      </c>
    </row>
    <row r="55" spans="1:8" s="3" customFormat="1" ht="21" customHeight="1">
      <c r="A55" s="38" t="s">
        <v>57</v>
      </c>
      <c r="B55" s="36">
        <v>5750771</v>
      </c>
      <c r="C55" s="38"/>
      <c r="D55" s="36">
        <v>5702331</v>
      </c>
      <c r="E55" s="8"/>
      <c r="F55" s="36">
        <v>5541144</v>
      </c>
      <c r="G55" s="19"/>
      <c r="H55" s="36">
        <v>5468140</v>
      </c>
    </row>
    <row r="56" spans="1:8" s="3" customFormat="1" ht="21" customHeight="1">
      <c r="A56" s="38" t="s">
        <v>13</v>
      </c>
      <c r="B56" s="36">
        <v>58938588</v>
      </c>
      <c r="C56" s="38"/>
      <c r="D56" s="36">
        <v>59458565</v>
      </c>
      <c r="E56" s="8"/>
      <c r="F56" s="36">
        <v>40312542</v>
      </c>
      <c r="G56" s="19"/>
      <c r="H56" s="36">
        <v>40453713</v>
      </c>
    </row>
    <row r="57" spans="1:8" s="3" customFormat="1" ht="21" customHeight="1">
      <c r="A57" s="41" t="s">
        <v>54</v>
      </c>
      <c r="B57" s="9">
        <f>SUM(B47:B56)</f>
        <v>2656342657</v>
      </c>
      <c r="C57" s="41"/>
      <c r="D57" s="9">
        <f>SUM(D47:D56)</f>
        <v>2564984906</v>
      </c>
      <c r="E57" s="8"/>
      <c r="F57" s="9">
        <f>SUM(F47:F56)</f>
        <v>2568079194</v>
      </c>
      <c r="G57" s="19"/>
      <c r="H57" s="9">
        <f>SUM(H47:H56)</f>
        <v>2474457658</v>
      </c>
    </row>
    <row r="58" spans="1:8" s="3" customFormat="1" ht="21" customHeight="1">
      <c r="A58" s="38" t="s">
        <v>41</v>
      </c>
      <c r="B58" s="57"/>
      <c r="C58" s="38"/>
      <c r="D58" s="57"/>
      <c r="E58" s="8"/>
      <c r="F58" s="19"/>
      <c r="G58" s="19"/>
      <c r="H58" s="19"/>
    </row>
    <row r="59" spans="1:8" s="3" customFormat="1" ht="21" customHeight="1">
      <c r="A59" s="55" t="s">
        <v>14</v>
      </c>
      <c r="B59" s="57"/>
      <c r="C59" s="55"/>
      <c r="D59" s="57"/>
      <c r="E59" s="8"/>
      <c r="F59" s="19"/>
      <c r="G59" s="19"/>
      <c r="H59" s="19"/>
    </row>
    <row r="60" spans="1:8" s="3" customFormat="1" ht="21" customHeight="1">
      <c r="A60" s="41" t="s">
        <v>15</v>
      </c>
      <c r="B60" s="57"/>
      <c r="C60" s="41"/>
      <c r="D60" s="57"/>
      <c r="E60" s="8"/>
      <c r="F60" s="19"/>
      <c r="G60" s="19"/>
      <c r="H60" s="19"/>
    </row>
    <row r="61" spans="1:8" s="3" customFormat="1" ht="21" customHeight="1" thickBot="1">
      <c r="A61" s="59" t="s">
        <v>23</v>
      </c>
      <c r="B61" s="60">
        <v>16550</v>
      </c>
      <c r="C61" s="59"/>
      <c r="D61" s="60">
        <v>16550</v>
      </c>
      <c r="E61" s="13"/>
      <c r="F61" s="60">
        <v>16550</v>
      </c>
      <c r="G61" s="19"/>
      <c r="H61" s="60">
        <v>16550</v>
      </c>
    </row>
    <row r="62" spans="1:8" s="3" customFormat="1" ht="21" customHeight="1" thickBot="1" thickTop="1">
      <c r="A62" s="59" t="s">
        <v>22</v>
      </c>
      <c r="B62" s="60">
        <v>39983450</v>
      </c>
      <c r="C62" s="59"/>
      <c r="D62" s="60">
        <v>39983450</v>
      </c>
      <c r="E62" s="13"/>
      <c r="F62" s="60">
        <v>39983450</v>
      </c>
      <c r="G62" s="19"/>
      <c r="H62" s="60">
        <v>39983450</v>
      </c>
    </row>
    <row r="63" spans="1:8" s="3" customFormat="1" ht="21" customHeight="1" thickTop="1">
      <c r="A63" s="61" t="s">
        <v>16</v>
      </c>
      <c r="B63" s="62"/>
      <c r="C63" s="61"/>
      <c r="D63" s="62"/>
      <c r="E63" s="13"/>
      <c r="F63" s="20"/>
      <c r="G63" s="20"/>
      <c r="H63" s="20"/>
    </row>
    <row r="64" spans="1:8" s="3" customFormat="1" ht="21" customHeight="1">
      <c r="A64" s="59" t="s">
        <v>62</v>
      </c>
      <c r="B64" s="58">
        <v>19088429</v>
      </c>
      <c r="C64" s="59"/>
      <c r="D64" s="58">
        <v>19088429</v>
      </c>
      <c r="E64" s="13"/>
      <c r="F64" s="58">
        <v>19088429</v>
      </c>
      <c r="G64" s="19"/>
      <c r="H64" s="58">
        <v>19088429</v>
      </c>
    </row>
    <row r="65" spans="1:8" s="3" customFormat="1" ht="21" customHeight="1">
      <c r="A65" s="63" t="s">
        <v>17</v>
      </c>
      <c r="B65" s="57">
        <v>56346232</v>
      </c>
      <c r="C65" s="63"/>
      <c r="D65" s="57">
        <v>56346232</v>
      </c>
      <c r="E65" s="13"/>
      <c r="F65" s="57">
        <v>56346232</v>
      </c>
      <c r="G65" s="19"/>
      <c r="H65" s="57">
        <v>56346232</v>
      </c>
    </row>
    <row r="66" spans="1:8" s="3" customFormat="1" ht="21" customHeight="1">
      <c r="A66" s="63" t="s">
        <v>43</v>
      </c>
      <c r="B66" s="57">
        <v>52281614</v>
      </c>
      <c r="C66" s="63"/>
      <c r="D66" s="57">
        <v>55239381</v>
      </c>
      <c r="E66" s="8"/>
      <c r="F66" s="57">
        <v>54058574</v>
      </c>
      <c r="G66" s="20"/>
      <c r="H66" s="57">
        <v>56354551</v>
      </c>
    </row>
    <row r="67" spans="1:8" s="3" customFormat="1" ht="21" customHeight="1">
      <c r="A67" s="38" t="s">
        <v>18</v>
      </c>
      <c r="B67" s="57"/>
      <c r="C67" s="38"/>
      <c r="D67" s="57"/>
      <c r="E67" s="8"/>
      <c r="F67" s="19"/>
      <c r="G67" s="19"/>
      <c r="H67" s="19"/>
    </row>
    <row r="68" spans="1:8" s="3" customFormat="1" ht="21" customHeight="1">
      <c r="A68" s="41" t="s">
        <v>19</v>
      </c>
      <c r="B68" s="57"/>
      <c r="C68" s="41"/>
      <c r="D68" s="57"/>
      <c r="E68" s="8"/>
      <c r="F68" s="21"/>
      <c r="G68" s="21"/>
      <c r="H68" s="21"/>
    </row>
    <row r="69" spans="1:8" s="3" customFormat="1" ht="21" customHeight="1">
      <c r="A69" s="59" t="s">
        <v>44</v>
      </c>
      <c r="B69" s="56">
        <v>21500000</v>
      </c>
      <c r="C69" s="42"/>
      <c r="D69" s="56">
        <v>21000000</v>
      </c>
      <c r="E69" s="8"/>
      <c r="F69" s="56">
        <v>21500000</v>
      </c>
      <c r="G69" s="19"/>
      <c r="H69" s="56">
        <v>21000000</v>
      </c>
    </row>
    <row r="70" spans="1:8" s="3" customFormat="1" ht="21" customHeight="1">
      <c r="A70" s="59" t="s">
        <v>28</v>
      </c>
      <c r="B70" s="56">
        <v>91500000</v>
      </c>
      <c r="C70" s="42"/>
      <c r="D70" s="56">
        <v>91500000</v>
      </c>
      <c r="E70" s="13"/>
      <c r="F70" s="56">
        <v>91500000</v>
      </c>
      <c r="G70" s="19"/>
      <c r="H70" s="56">
        <v>91500000</v>
      </c>
    </row>
    <row r="71" spans="1:8" s="3" customFormat="1" ht="21" customHeight="1">
      <c r="A71" s="41" t="s">
        <v>20</v>
      </c>
      <c r="B71" s="64">
        <v>143815710</v>
      </c>
      <c r="C71" s="41"/>
      <c r="D71" s="64">
        <v>135841529</v>
      </c>
      <c r="E71" s="8"/>
      <c r="F71" s="64">
        <v>127924039</v>
      </c>
      <c r="G71" s="19"/>
      <c r="H71" s="64">
        <v>120052213</v>
      </c>
    </row>
    <row r="72" spans="1:8" s="3" customFormat="1" ht="21" customHeight="1">
      <c r="A72" s="41" t="s">
        <v>48</v>
      </c>
      <c r="B72" s="57">
        <f>SUM(B64:B71)</f>
        <v>384531985</v>
      </c>
      <c r="C72" s="41"/>
      <c r="D72" s="57">
        <f>SUM(D64:D71)</f>
        <v>379015571</v>
      </c>
      <c r="E72" s="8"/>
      <c r="F72" s="57">
        <f>SUM(F64:F71)</f>
        <v>370417274</v>
      </c>
      <c r="G72" s="19"/>
      <c r="H72" s="57">
        <f>SUM(H64:H71)</f>
        <v>364341425</v>
      </c>
    </row>
    <row r="73" spans="1:8" s="3" customFormat="1" ht="21" customHeight="1">
      <c r="A73" s="38" t="s">
        <v>45</v>
      </c>
      <c r="B73" s="43">
        <v>257479</v>
      </c>
      <c r="C73" s="38"/>
      <c r="D73" s="43">
        <v>229312</v>
      </c>
      <c r="E73" s="8"/>
      <c r="F73" s="43">
        <v>0</v>
      </c>
      <c r="G73" s="19"/>
      <c r="H73" s="43">
        <v>0</v>
      </c>
    </row>
    <row r="74" spans="1:8" s="3" customFormat="1" ht="21" customHeight="1">
      <c r="A74" s="41" t="s">
        <v>46</v>
      </c>
      <c r="B74" s="57">
        <f>SUM(B72:B73)</f>
        <v>384789464</v>
      </c>
      <c r="C74" s="41"/>
      <c r="D74" s="57">
        <f>SUM(D72:D73)</f>
        <v>379244883</v>
      </c>
      <c r="E74" s="8"/>
      <c r="F74" s="57">
        <f>SUM(F72:F73)</f>
        <v>370417274</v>
      </c>
      <c r="G74" s="19"/>
      <c r="H74" s="57">
        <f>SUM(H72:H73)</f>
        <v>364341425</v>
      </c>
    </row>
    <row r="75" spans="1:8" s="3" customFormat="1" ht="21" customHeight="1" thickBot="1">
      <c r="A75" s="52" t="s">
        <v>47</v>
      </c>
      <c r="B75" s="14">
        <f>+B74+B57</f>
        <v>3041132121</v>
      </c>
      <c r="C75" s="52"/>
      <c r="D75" s="14">
        <f>+D74+D57</f>
        <v>2944229789</v>
      </c>
      <c r="E75" s="8"/>
      <c r="F75" s="14">
        <f>F57+F74</f>
        <v>2938496468</v>
      </c>
      <c r="G75" s="19"/>
      <c r="H75" s="14">
        <f>H57+H74</f>
        <v>2838799083</v>
      </c>
    </row>
    <row r="76" spans="1:8" s="3" customFormat="1" ht="21" customHeight="1" thickTop="1">
      <c r="A76" s="38"/>
      <c r="B76" s="73"/>
      <c r="C76" s="38"/>
      <c r="D76" s="73"/>
      <c r="E76" s="8"/>
      <c r="F76" s="73"/>
      <c r="G76" s="19"/>
      <c r="H76" s="73"/>
    </row>
    <row r="77" spans="1:8" s="28" customFormat="1" ht="21" customHeight="1">
      <c r="A77" s="1"/>
      <c r="B77" s="72"/>
      <c r="C77" s="1"/>
      <c r="D77" s="24"/>
      <c r="E77" s="1"/>
      <c r="F77" s="22"/>
      <c r="G77" s="22"/>
      <c r="H77" s="24"/>
    </row>
    <row r="78" spans="1:8" s="28" customFormat="1" ht="21" customHeight="1">
      <c r="A78" s="1"/>
      <c r="B78" s="1"/>
      <c r="C78" s="1"/>
      <c r="D78" s="24"/>
      <c r="E78" s="1"/>
      <c r="F78" s="22"/>
      <c r="G78" s="22"/>
      <c r="H78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72" bottom="0.2755905511811024" header="0.2755905511811024" footer="0.11811023622047245"/>
  <pageSetup cellComments="asDisplayed" horizontalDpi="600" verticalDpi="600" orientation="portrait" paperSize="9" scale="85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pane xSplit="6" ySplit="8" topLeftCell="G9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G14" sqref="G14"/>
    </sheetView>
  </sheetViews>
  <sheetFormatPr defaultColWidth="9.140625" defaultRowHeight="12.75"/>
  <cols>
    <col min="1" max="5" width="1.7109375" style="74" customWidth="1"/>
    <col min="6" max="6" width="41.8515625" style="74" customWidth="1"/>
    <col min="7" max="7" width="12.7109375" style="80" bestFit="1" customWidth="1"/>
    <col min="8" max="8" width="0.9921875" style="74" customWidth="1"/>
    <col min="9" max="9" width="13.00390625" style="80" bestFit="1" customWidth="1"/>
    <col min="10" max="10" width="0.9921875" style="74" customWidth="1"/>
    <col min="11" max="11" width="12.7109375" style="74" bestFit="1" customWidth="1"/>
    <col min="12" max="12" width="2.140625" style="74" customWidth="1"/>
    <col min="13" max="13" width="12.7109375" style="80" bestFit="1" customWidth="1"/>
    <col min="14" max="14" width="0.9921875" style="74" customWidth="1"/>
    <col min="15" max="15" width="13.00390625" style="80" bestFit="1" customWidth="1"/>
    <col min="16" max="16" width="0.9921875" style="74" customWidth="1"/>
    <col min="17" max="17" width="12.7109375" style="74" customWidth="1"/>
    <col min="18" max="16384" width="9.140625" style="74" customWidth="1"/>
  </cols>
  <sheetData>
    <row r="1" spans="1:17" ht="18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8" customHeight="1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8" customHeight="1">
      <c r="A3" s="116" t="s">
        <v>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8" customHeigh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7:17" ht="12" customHeight="1">
      <c r="G5" s="75"/>
      <c r="I5" s="75"/>
      <c r="K5" s="13"/>
      <c r="M5" s="76"/>
      <c r="N5" s="77"/>
      <c r="O5" s="75"/>
      <c r="P5" s="77"/>
      <c r="Q5" s="78" t="s">
        <v>24</v>
      </c>
    </row>
    <row r="6" spans="7:17" ht="18" customHeight="1">
      <c r="G6" s="117" t="s">
        <v>1</v>
      </c>
      <c r="H6" s="117"/>
      <c r="I6" s="117"/>
      <c r="J6" s="117"/>
      <c r="K6" s="117"/>
      <c r="L6" s="79"/>
      <c r="M6" s="118" t="s">
        <v>49</v>
      </c>
      <c r="N6" s="118"/>
      <c r="O6" s="118"/>
      <c r="P6" s="118"/>
      <c r="Q6" s="118"/>
    </row>
    <row r="7" spans="7:17" ht="20.25" customHeight="1">
      <c r="G7" s="66" t="s">
        <v>71</v>
      </c>
      <c r="I7" s="66" t="s">
        <v>75</v>
      </c>
      <c r="K7" s="66" t="s">
        <v>76</v>
      </c>
      <c r="M7" s="66" t="s">
        <v>71</v>
      </c>
      <c r="O7" s="66" t="s">
        <v>75</v>
      </c>
      <c r="Q7" s="66" t="s">
        <v>76</v>
      </c>
    </row>
    <row r="8" spans="7:17" ht="12" customHeight="1">
      <c r="G8" s="74"/>
      <c r="I8" s="74"/>
      <c r="M8" s="77"/>
      <c r="N8" s="66"/>
      <c r="O8" s="77"/>
      <c r="P8" s="66"/>
      <c r="Q8" s="77"/>
    </row>
    <row r="9" spans="11:17" ht="12" customHeight="1">
      <c r="K9" s="80"/>
      <c r="Q9" s="80"/>
    </row>
    <row r="10" spans="11:17" ht="7.5" customHeight="1">
      <c r="K10" s="80"/>
      <c r="Q10" s="80"/>
    </row>
    <row r="11" spans="1:18" ht="18" customHeight="1">
      <c r="A11" s="74" t="s">
        <v>77</v>
      </c>
      <c r="G11" s="81">
        <v>26213643</v>
      </c>
      <c r="I11" s="82">
        <v>25649377</v>
      </c>
      <c r="K11" s="82">
        <v>25578056</v>
      </c>
      <c r="M11" s="81">
        <v>25073798</v>
      </c>
      <c r="O11" s="82">
        <v>24598003</v>
      </c>
      <c r="Q11" s="82">
        <v>24595621</v>
      </c>
      <c r="R11" s="13"/>
    </row>
    <row r="12" spans="1:18" ht="18" customHeight="1">
      <c r="A12" s="74" t="s">
        <v>78</v>
      </c>
      <c r="G12" s="81">
        <v>9645705</v>
      </c>
      <c r="I12" s="82">
        <v>9372017</v>
      </c>
      <c r="K12" s="82">
        <v>9982200</v>
      </c>
      <c r="L12" s="83"/>
      <c r="M12" s="81">
        <v>9182942</v>
      </c>
      <c r="O12" s="82">
        <v>8931397</v>
      </c>
      <c r="Q12" s="82">
        <v>9573573</v>
      </c>
      <c r="R12" s="13"/>
    </row>
    <row r="13" spans="3:18" ht="18" customHeight="1">
      <c r="C13" s="74" t="s">
        <v>79</v>
      </c>
      <c r="G13" s="84">
        <f>G11-G12</f>
        <v>16567938</v>
      </c>
      <c r="I13" s="85">
        <f>I11-I12</f>
        <v>16277360</v>
      </c>
      <c r="K13" s="85">
        <f>K11-K12</f>
        <v>15595856</v>
      </c>
      <c r="M13" s="84">
        <f>M11-M12</f>
        <v>15890856</v>
      </c>
      <c r="O13" s="85">
        <f>O11-O12</f>
        <v>15666606</v>
      </c>
      <c r="Q13" s="85">
        <f>Q11-Q12</f>
        <v>15022048</v>
      </c>
      <c r="R13" s="13"/>
    </row>
    <row r="14" spans="1:18" ht="18" customHeight="1">
      <c r="A14" s="74" t="s">
        <v>80</v>
      </c>
      <c r="G14" s="81">
        <v>8501081</v>
      </c>
      <c r="I14" s="82">
        <v>9030201</v>
      </c>
      <c r="K14" s="82">
        <v>7973303</v>
      </c>
      <c r="M14" s="81">
        <v>7492199</v>
      </c>
      <c r="O14" s="82">
        <v>7986901</v>
      </c>
      <c r="Q14" s="82">
        <v>6994510</v>
      </c>
      <c r="R14" s="13"/>
    </row>
    <row r="15" spans="1:18" ht="18" customHeight="1">
      <c r="A15" s="74" t="s">
        <v>81</v>
      </c>
      <c r="G15" s="81">
        <v>2128985</v>
      </c>
      <c r="I15" s="82">
        <v>2310756</v>
      </c>
      <c r="K15" s="82">
        <v>1997482</v>
      </c>
      <c r="M15" s="81">
        <v>2107063</v>
      </c>
      <c r="O15" s="82">
        <v>2281335</v>
      </c>
      <c r="Q15" s="82">
        <v>1972695</v>
      </c>
      <c r="R15" s="13"/>
    </row>
    <row r="16" spans="3:18" ht="18" customHeight="1">
      <c r="C16" s="74" t="s">
        <v>82</v>
      </c>
      <c r="G16" s="84">
        <f>G14-G15</f>
        <v>6372096</v>
      </c>
      <c r="I16" s="85">
        <f>I14-I15</f>
        <v>6719445</v>
      </c>
      <c r="K16" s="85">
        <f>K14-K15</f>
        <v>5975821</v>
      </c>
      <c r="M16" s="84">
        <f>M14-M15</f>
        <v>5385136</v>
      </c>
      <c r="O16" s="85">
        <f>O14-O15</f>
        <v>5705566</v>
      </c>
      <c r="Q16" s="85">
        <f>Q14-Q15</f>
        <v>5021815</v>
      </c>
      <c r="R16" s="13"/>
    </row>
    <row r="17" spans="1:18" ht="18" customHeight="1">
      <c r="A17" s="74" t="s">
        <v>83</v>
      </c>
      <c r="G17" s="86">
        <v>1399500</v>
      </c>
      <c r="I17" s="87">
        <v>1629333</v>
      </c>
      <c r="K17" s="87">
        <v>1554245</v>
      </c>
      <c r="M17" s="81">
        <v>1517197</v>
      </c>
      <c r="O17" s="82">
        <v>1548371</v>
      </c>
      <c r="Q17" s="82">
        <v>1137445</v>
      </c>
      <c r="R17" s="13"/>
    </row>
    <row r="18" spans="1:18" ht="18" customHeight="1">
      <c r="A18" s="74" t="s">
        <v>84</v>
      </c>
      <c r="G18" s="81">
        <v>1633475</v>
      </c>
      <c r="I18" s="82">
        <v>1328786</v>
      </c>
      <c r="K18" s="82">
        <v>50662</v>
      </c>
      <c r="M18" s="81">
        <v>1628628</v>
      </c>
      <c r="O18" s="82">
        <v>1328786</v>
      </c>
      <c r="Q18" s="82">
        <v>46227</v>
      </c>
      <c r="R18" s="13"/>
    </row>
    <row r="19" spans="1:18" ht="18" customHeight="1">
      <c r="A19" s="74" t="s">
        <v>85</v>
      </c>
      <c r="G19" s="81">
        <v>53729</v>
      </c>
      <c r="I19" s="82">
        <v>81996</v>
      </c>
      <c r="K19" s="88">
        <v>-55393</v>
      </c>
      <c r="M19" s="81">
        <v>0</v>
      </c>
      <c r="O19" s="82">
        <v>0</v>
      </c>
      <c r="Q19" s="82">
        <v>0</v>
      </c>
      <c r="R19" s="13"/>
    </row>
    <row r="20" spans="1:18" ht="18" customHeight="1">
      <c r="A20" s="74" t="s">
        <v>86</v>
      </c>
      <c r="B20" s="89"/>
      <c r="C20" s="89"/>
      <c r="D20" s="89"/>
      <c r="E20" s="89"/>
      <c r="F20" s="89"/>
      <c r="G20" s="90">
        <v>585160</v>
      </c>
      <c r="I20" s="91">
        <v>203953</v>
      </c>
      <c r="K20" s="82">
        <v>220674</v>
      </c>
      <c r="M20" s="81">
        <v>246147</v>
      </c>
      <c r="O20" s="82">
        <v>197556</v>
      </c>
      <c r="Q20" s="82">
        <v>202071</v>
      </c>
      <c r="R20" s="13"/>
    </row>
    <row r="21" spans="1:18" ht="18" customHeight="1">
      <c r="A21" s="74" t="s">
        <v>87</v>
      </c>
      <c r="B21" s="89"/>
      <c r="C21" s="89"/>
      <c r="D21" s="89"/>
      <c r="E21" s="89"/>
      <c r="F21" s="89"/>
      <c r="G21" s="90">
        <v>1316338</v>
      </c>
      <c r="I21" s="91">
        <v>868641</v>
      </c>
      <c r="K21" s="82">
        <v>1380625</v>
      </c>
      <c r="M21" s="81">
        <v>2027711</v>
      </c>
      <c r="O21" s="82">
        <v>1194013</v>
      </c>
      <c r="Q21" s="82">
        <v>1298493</v>
      </c>
      <c r="R21" s="13"/>
    </row>
    <row r="22" spans="1:18" ht="18" customHeight="1">
      <c r="A22" s="74" t="s">
        <v>88</v>
      </c>
      <c r="G22" s="92">
        <v>112633</v>
      </c>
      <c r="I22" s="93">
        <v>106319</v>
      </c>
      <c r="K22" s="93">
        <v>123529</v>
      </c>
      <c r="M22" s="81">
        <v>86520</v>
      </c>
      <c r="O22" s="82">
        <v>74258</v>
      </c>
      <c r="Q22" s="82">
        <v>91749</v>
      </c>
      <c r="R22" s="13"/>
    </row>
    <row r="23" spans="3:18" ht="18" customHeight="1">
      <c r="C23" s="74" t="s">
        <v>89</v>
      </c>
      <c r="G23" s="84">
        <f>G13+G16+SUM(G17:G22)</f>
        <v>28040869</v>
      </c>
      <c r="I23" s="85">
        <f>I13+I16+SUM(I17:I22)</f>
        <v>27215833</v>
      </c>
      <c r="K23" s="85">
        <f>K13+K16+SUM(K17:K22)</f>
        <v>24846019</v>
      </c>
      <c r="M23" s="84">
        <f>M13+M16+SUM(M17:M22)</f>
        <v>26782195</v>
      </c>
      <c r="O23" s="85">
        <f>O13+O16+SUM(O17:O22)</f>
        <v>25715156</v>
      </c>
      <c r="Q23" s="85">
        <f>Q13+Q16+SUM(Q17:Q22)</f>
        <v>22819848</v>
      </c>
      <c r="R23" s="13"/>
    </row>
    <row r="24" spans="1:18" ht="18" customHeight="1">
      <c r="A24" s="74" t="s">
        <v>90</v>
      </c>
      <c r="G24" s="81"/>
      <c r="I24" s="82"/>
      <c r="K24" s="82"/>
      <c r="M24" s="81"/>
      <c r="O24" s="82"/>
      <c r="Q24" s="82"/>
      <c r="R24" s="13"/>
    </row>
    <row r="25" spans="3:18" ht="18" customHeight="1">
      <c r="C25" s="74" t="s">
        <v>91</v>
      </c>
      <c r="G25" s="81">
        <v>6273386</v>
      </c>
      <c r="I25" s="82">
        <v>6218865</v>
      </c>
      <c r="K25" s="82">
        <v>6299800</v>
      </c>
      <c r="M25" s="81">
        <v>5687203</v>
      </c>
      <c r="O25" s="82">
        <v>5621862</v>
      </c>
      <c r="Q25" s="82">
        <v>5706849</v>
      </c>
      <c r="R25" s="13"/>
    </row>
    <row r="26" spans="3:18" ht="18" customHeight="1">
      <c r="C26" s="74" t="s">
        <v>92</v>
      </c>
      <c r="G26" s="81">
        <v>46497</v>
      </c>
      <c r="I26" s="82">
        <v>33215</v>
      </c>
      <c r="K26" s="82">
        <v>43602</v>
      </c>
      <c r="M26" s="81">
        <v>40430</v>
      </c>
      <c r="O26" s="82">
        <v>14700</v>
      </c>
      <c r="Q26" s="82">
        <v>38270</v>
      </c>
      <c r="R26" s="13"/>
    </row>
    <row r="27" spans="3:18" ht="18" customHeight="1">
      <c r="C27" s="74" t="s">
        <v>93</v>
      </c>
      <c r="G27" s="81">
        <v>2916087</v>
      </c>
      <c r="I27" s="82">
        <v>2190823</v>
      </c>
      <c r="K27" s="82">
        <v>2820761</v>
      </c>
      <c r="M27" s="81">
        <v>2733240</v>
      </c>
      <c r="O27" s="82">
        <v>2010371</v>
      </c>
      <c r="Q27" s="82">
        <v>2645153</v>
      </c>
      <c r="R27" s="13"/>
    </row>
    <row r="28" spans="3:18" ht="18" customHeight="1">
      <c r="C28" s="74" t="s">
        <v>94</v>
      </c>
      <c r="G28" s="81">
        <v>862564</v>
      </c>
      <c r="I28" s="82">
        <v>864523</v>
      </c>
      <c r="K28" s="82">
        <v>836704</v>
      </c>
      <c r="M28" s="81">
        <v>825086</v>
      </c>
      <c r="O28" s="82">
        <v>848068</v>
      </c>
      <c r="Q28" s="82">
        <v>817181</v>
      </c>
      <c r="R28" s="13"/>
    </row>
    <row r="29" spans="3:18" ht="18" customHeight="1">
      <c r="C29" s="74" t="s">
        <v>28</v>
      </c>
      <c r="G29" s="92">
        <v>2747449</v>
      </c>
      <c r="I29" s="93">
        <v>1774705</v>
      </c>
      <c r="K29" s="93">
        <v>2598216</v>
      </c>
      <c r="M29" s="92">
        <v>2556315</v>
      </c>
      <c r="O29" s="93">
        <v>1587544</v>
      </c>
      <c r="Q29" s="93">
        <v>2393283</v>
      </c>
      <c r="R29" s="13"/>
    </row>
    <row r="30" spans="5:18" ht="18" customHeight="1">
      <c r="E30" s="74" t="s">
        <v>95</v>
      </c>
      <c r="G30" s="84">
        <f>SUM(G25:G29)</f>
        <v>12845983</v>
      </c>
      <c r="I30" s="85">
        <f>SUM(I25:I29)</f>
        <v>11082131</v>
      </c>
      <c r="K30" s="85">
        <f>SUM(K25:K29)</f>
        <v>12599083</v>
      </c>
      <c r="M30" s="84">
        <f>SUM(M25:M29)</f>
        <v>11842274</v>
      </c>
      <c r="O30" s="85">
        <f>SUM(O25:O29)</f>
        <v>10082545</v>
      </c>
      <c r="Q30" s="85">
        <f>SUM(Q25:Q29)</f>
        <v>11600736</v>
      </c>
      <c r="R30" s="13"/>
    </row>
    <row r="31" spans="1:18" ht="18" customHeight="1">
      <c r="A31" s="74" t="s">
        <v>96</v>
      </c>
      <c r="G31" s="92">
        <v>5688387</v>
      </c>
      <c r="I31" s="93">
        <v>5805674</v>
      </c>
      <c r="K31" s="93">
        <v>3541605</v>
      </c>
      <c r="M31" s="92">
        <v>5715267</v>
      </c>
      <c r="O31" s="93">
        <v>5519109</v>
      </c>
      <c r="Q31" s="93">
        <v>3415978</v>
      </c>
      <c r="R31" s="13"/>
    </row>
    <row r="32" spans="1:18" ht="18" customHeight="1">
      <c r="A32" s="74" t="s">
        <v>97</v>
      </c>
      <c r="G32" s="81">
        <f>+G23-G30-G31</f>
        <v>9506499</v>
      </c>
      <c r="I32" s="82">
        <f>+I23-I30-I31</f>
        <v>10328028</v>
      </c>
      <c r="K32" s="82">
        <f>+K23-K30-K31</f>
        <v>8705331</v>
      </c>
      <c r="M32" s="81">
        <f>M23-M30-M31</f>
        <v>9224654</v>
      </c>
      <c r="O32" s="82">
        <f>O23-O30-O31</f>
        <v>10113502</v>
      </c>
      <c r="Q32" s="82">
        <f>Q23-Q30-Q31</f>
        <v>7803134</v>
      </c>
      <c r="R32" s="13"/>
    </row>
    <row r="33" spans="1:18" ht="18" customHeight="1">
      <c r="A33" s="74" t="s">
        <v>98</v>
      </c>
      <c r="G33" s="90">
        <v>1388090</v>
      </c>
      <c r="I33" s="94">
        <v>1951349</v>
      </c>
      <c r="K33" s="94">
        <v>1473203</v>
      </c>
      <c r="M33" s="92">
        <v>1232478</v>
      </c>
      <c r="O33" s="93">
        <v>1854515</v>
      </c>
      <c r="Q33" s="93">
        <v>1227133</v>
      </c>
      <c r="R33" s="13"/>
    </row>
    <row r="34" spans="1:18" ht="18" customHeight="1">
      <c r="A34" s="74" t="s">
        <v>99</v>
      </c>
      <c r="G34" s="84">
        <f>G32-G33</f>
        <v>8118409</v>
      </c>
      <c r="I34" s="85">
        <f>I32-I33</f>
        <v>8376679</v>
      </c>
      <c r="K34" s="85">
        <f>K32-K33</f>
        <v>7232128</v>
      </c>
      <c r="M34" s="84">
        <f>M32-M33</f>
        <v>7992176</v>
      </c>
      <c r="O34" s="85">
        <f>O32-O33</f>
        <v>8258987</v>
      </c>
      <c r="Q34" s="85">
        <f>Q32-Q33</f>
        <v>6576001</v>
      </c>
      <c r="R34" s="13"/>
    </row>
    <row r="35" spans="1:18" ht="18" customHeight="1">
      <c r="A35" s="74" t="s">
        <v>100</v>
      </c>
      <c r="G35" s="86"/>
      <c r="I35" s="86"/>
      <c r="K35" s="87"/>
      <c r="M35" s="86"/>
      <c r="O35" s="87"/>
      <c r="Q35" s="87"/>
      <c r="R35" s="13"/>
    </row>
    <row r="36" spans="3:18" ht="18" customHeight="1">
      <c r="C36" s="74" t="s">
        <v>101</v>
      </c>
      <c r="G36" s="86"/>
      <c r="I36" s="86"/>
      <c r="K36" s="87"/>
      <c r="M36" s="86"/>
      <c r="O36" s="87"/>
      <c r="Q36" s="87"/>
      <c r="R36" s="13"/>
    </row>
    <row r="37" spans="5:18" ht="18" customHeight="1">
      <c r="E37" s="74" t="s">
        <v>102</v>
      </c>
      <c r="G37" s="81"/>
      <c r="I37" s="82"/>
      <c r="K37" s="82"/>
      <c r="M37" s="81"/>
      <c r="O37" s="82"/>
      <c r="Q37" s="82"/>
      <c r="R37" s="13"/>
    </row>
    <row r="38" spans="6:18" ht="18" customHeight="1">
      <c r="F38" s="74" t="s">
        <v>103</v>
      </c>
      <c r="G38" s="88">
        <v>-502589</v>
      </c>
      <c r="I38" s="82">
        <v>1303090</v>
      </c>
      <c r="J38" s="82"/>
      <c r="K38" s="82">
        <v>908866</v>
      </c>
      <c r="L38" s="82"/>
      <c r="M38" s="88">
        <v>-529423</v>
      </c>
      <c r="N38" s="82"/>
      <c r="O38" s="82">
        <v>1265905</v>
      </c>
      <c r="P38" s="82"/>
      <c r="Q38" s="82">
        <v>626719</v>
      </c>
      <c r="R38" s="13"/>
    </row>
    <row r="39" spans="6:18" ht="18" customHeight="1">
      <c r="F39" s="74" t="s">
        <v>104</v>
      </c>
      <c r="G39" s="88">
        <v>-208914</v>
      </c>
      <c r="I39" s="82">
        <v>156519</v>
      </c>
      <c r="K39" s="88">
        <v>-291493</v>
      </c>
      <c r="L39" s="88"/>
      <c r="M39" s="88">
        <v>-204093</v>
      </c>
      <c r="N39" s="88"/>
      <c r="O39" s="82">
        <v>156519</v>
      </c>
      <c r="P39" s="88"/>
      <c r="Q39" s="88">
        <v>-287130</v>
      </c>
      <c r="R39" s="13"/>
    </row>
    <row r="40" spans="5:18" ht="18" customHeight="1">
      <c r="E40" s="74" t="s">
        <v>105</v>
      </c>
      <c r="G40" s="81"/>
      <c r="I40" s="82"/>
      <c r="K40" s="82"/>
      <c r="M40" s="81"/>
      <c r="O40" s="82"/>
      <c r="Q40" s="82"/>
      <c r="R40" s="13"/>
    </row>
    <row r="41" spans="6:18" ht="18" customHeight="1">
      <c r="F41" s="74" t="s">
        <v>106</v>
      </c>
      <c r="G41" s="88">
        <v>-506889</v>
      </c>
      <c r="I41" s="88">
        <v>-2539323</v>
      </c>
      <c r="K41" s="88">
        <v>-683666</v>
      </c>
      <c r="M41" s="88">
        <v>-703851</v>
      </c>
      <c r="O41" s="88">
        <v>-1634886</v>
      </c>
      <c r="Q41" s="94">
        <v>199842</v>
      </c>
      <c r="R41" s="13"/>
    </row>
    <row r="42" spans="5:18" ht="18" customHeight="1">
      <c r="E42" s="74" t="s">
        <v>107</v>
      </c>
      <c r="G42" s="94">
        <v>138784</v>
      </c>
      <c r="I42" s="88">
        <v>-330351</v>
      </c>
      <c r="K42" s="95">
        <v>-214646</v>
      </c>
      <c r="M42" s="94">
        <v>142818</v>
      </c>
      <c r="O42" s="88">
        <v>-322491</v>
      </c>
      <c r="Q42" s="95">
        <v>-151221</v>
      </c>
      <c r="R42" s="13"/>
    </row>
    <row r="43" spans="3:18" ht="18" customHeight="1">
      <c r="C43" s="74" t="s">
        <v>108</v>
      </c>
      <c r="G43" s="96"/>
      <c r="I43" s="96"/>
      <c r="K43" s="95"/>
      <c r="M43" s="96"/>
      <c r="O43" s="96"/>
      <c r="Q43" s="95"/>
      <c r="R43" s="13"/>
    </row>
    <row r="44" spans="5:18" ht="18" customHeight="1">
      <c r="E44" s="74" t="s">
        <v>109</v>
      </c>
      <c r="G44" s="96"/>
      <c r="I44" s="96"/>
      <c r="K44" s="95"/>
      <c r="M44" s="96"/>
      <c r="O44" s="96"/>
      <c r="Q44" s="95"/>
      <c r="R44" s="13"/>
    </row>
    <row r="45" spans="6:18" ht="18" customHeight="1">
      <c r="F45" s="74" t="s">
        <v>110</v>
      </c>
      <c r="G45" s="97">
        <v>0</v>
      </c>
      <c r="I45" s="94">
        <v>226</v>
      </c>
      <c r="K45" s="94">
        <v>1739</v>
      </c>
      <c r="M45" s="97">
        <v>0</v>
      </c>
      <c r="O45" s="94">
        <v>226</v>
      </c>
      <c r="Q45" s="94">
        <v>1739</v>
      </c>
      <c r="R45" s="13"/>
    </row>
    <row r="46" spans="5:18" ht="18" customHeight="1">
      <c r="E46" s="74" t="s">
        <v>107</v>
      </c>
      <c r="G46" s="94">
        <v>18</v>
      </c>
      <c r="I46" s="95">
        <v>-190</v>
      </c>
      <c r="K46" s="95">
        <v>-933</v>
      </c>
      <c r="M46" s="94">
        <v>18</v>
      </c>
      <c r="O46" s="95">
        <v>-190</v>
      </c>
      <c r="Q46" s="95">
        <v>-933</v>
      </c>
      <c r="R46" s="13"/>
    </row>
    <row r="47" spans="6:18" ht="18" customHeight="1">
      <c r="F47" s="98" t="s">
        <v>111</v>
      </c>
      <c r="G47" s="99">
        <f>SUM(G37:G46)</f>
        <v>-1079590</v>
      </c>
      <c r="I47" s="100">
        <f>SUM(I37:I46)</f>
        <v>-1410029</v>
      </c>
      <c r="K47" s="99">
        <f>SUM(K37:K46)</f>
        <v>-280133</v>
      </c>
      <c r="M47" s="99">
        <f>SUM(M37:M46)</f>
        <v>-1294531</v>
      </c>
      <c r="O47" s="101">
        <f>SUM(O37:O46)</f>
        <v>-534917</v>
      </c>
      <c r="Q47" s="102">
        <f>SUM(Q37:Q46)</f>
        <v>389016</v>
      </c>
      <c r="R47" s="13"/>
    </row>
    <row r="48" spans="1:18" ht="18" customHeight="1" thickBot="1">
      <c r="A48" s="77" t="s">
        <v>112</v>
      </c>
      <c r="G48" s="103">
        <f>G34+G47</f>
        <v>7038819</v>
      </c>
      <c r="I48" s="104">
        <f>I34+I47</f>
        <v>6966650</v>
      </c>
      <c r="K48" s="104">
        <f>K34+K47</f>
        <v>6951995</v>
      </c>
      <c r="M48" s="103">
        <f>M34+M47</f>
        <v>6697645</v>
      </c>
      <c r="O48" s="105">
        <f>O34+O47</f>
        <v>7724070</v>
      </c>
      <c r="Q48" s="104">
        <f>Q34+Q47</f>
        <v>6965017</v>
      </c>
      <c r="R48" s="13"/>
    </row>
    <row r="49" spans="1:18" ht="18" customHeight="1" thickTop="1">
      <c r="A49" s="77" t="s">
        <v>113</v>
      </c>
      <c r="G49" s="81"/>
      <c r="I49" s="82"/>
      <c r="K49" s="82"/>
      <c r="M49" s="81"/>
      <c r="O49" s="82"/>
      <c r="Q49" s="82"/>
      <c r="R49" s="13"/>
    </row>
    <row r="50" spans="3:18" ht="18" customHeight="1">
      <c r="C50" s="74" t="s">
        <v>114</v>
      </c>
      <c r="G50" s="81">
        <f>+G34-G51</f>
        <v>8047006</v>
      </c>
      <c r="I50" s="82">
        <f>+I34-I51</f>
        <v>8304700</v>
      </c>
      <c r="K50" s="82">
        <f>+K34-K51</f>
        <v>7169413</v>
      </c>
      <c r="M50" s="81">
        <f>M34-M51</f>
        <v>7992176</v>
      </c>
      <c r="O50" s="82">
        <f>O34-O51</f>
        <v>8258987</v>
      </c>
      <c r="Q50" s="82">
        <f>Q34-Q51</f>
        <v>6576001</v>
      </c>
      <c r="R50" s="13"/>
    </row>
    <row r="51" spans="3:18" ht="18" customHeight="1">
      <c r="C51" s="74" t="s">
        <v>115</v>
      </c>
      <c r="G51" s="81">
        <v>71403</v>
      </c>
      <c r="I51" s="82">
        <v>71979</v>
      </c>
      <c r="K51" s="82">
        <v>62715</v>
      </c>
      <c r="M51" s="81">
        <v>0</v>
      </c>
      <c r="O51" s="82">
        <v>0</v>
      </c>
      <c r="Q51" s="82">
        <v>0</v>
      </c>
      <c r="R51" s="13"/>
    </row>
    <row r="52" spans="7:18" ht="18" customHeight="1" thickBot="1">
      <c r="G52" s="103">
        <f>SUM(G50:G51)</f>
        <v>8118409</v>
      </c>
      <c r="I52" s="104">
        <f>SUM(I50:I51)</f>
        <v>8376679</v>
      </c>
      <c r="K52" s="104">
        <f>SUM(K50:K51)</f>
        <v>7232128</v>
      </c>
      <c r="M52" s="103">
        <f>SUM(M50:M51)</f>
        <v>7992176</v>
      </c>
      <c r="O52" s="104">
        <f>SUM(O50:O51)</f>
        <v>8258987</v>
      </c>
      <c r="Q52" s="104">
        <f>SUM(Q50:Q51)</f>
        <v>6576001</v>
      </c>
      <c r="R52" s="13"/>
    </row>
    <row r="53" spans="1:18" ht="18" customHeight="1" thickTop="1">
      <c r="A53" s="77" t="s">
        <v>116</v>
      </c>
      <c r="G53" s="81"/>
      <c r="I53" s="82"/>
      <c r="K53" s="82"/>
      <c r="M53" s="81"/>
      <c r="O53" s="82"/>
      <c r="Q53" s="82"/>
      <c r="R53" s="13"/>
    </row>
    <row r="54" spans="3:18" ht="18" customHeight="1">
      <c r="C54" s="74" t="s">
        <v>114</v>
      </c>
      <c r="G54" s="90">
        <f>+G48-G55</f>
        <v>6967416</v>
      </c>
      <c r="I54" s="94">
        <f>+I48-I55</f>
        <v>6894670</v>
      </c>
      <c r="K54" s="94">
        <f>+K48-K55</f>
        <v>6889066</v>
      </c>
      <c r="M54" s="90">
        <f>M48-M55</f>
        <v>6697645</v>
      </c>
      <c r="O54" s="94">
        <f>O48-O55</f>
        <v>7724070</v>
      </c>
      <c r="Q54" s="94">
        <f>Q48-Q55</f>
        <v>6965017</v>
      </c>
      <c r="R54" s="13"/>
    </row>
    <row r="55" spans="3:18" ht="18" customHeight="1">
      <c r="C55" s="74" t="s">
        <v>115</v>
      </c>
      <c r="G55" s="81">
        <v>71403</v>
      </c>
      <c r="I55" s="82">
        <v>71980</v>
      </c>
      <c r="K55" s="82">
        <v>62929</v>
      </c>
      <c r="M55" s="81">
        <v>0</v>
      </c>
      <c r="O55" s="82">
        <v>0</v>
      </c>
      <c r="Q55" s="82">
        <v>0</v>
      </c>
      <c r="R55" s="13"/>
    </row>
    <row r="56" spans="7:18" ht="18" customHeight="1" thickBot="1">
      <c r="G56" s="103">
        <f>SUM(G54:G55)</f>
        <v>7038819</v>
      </c>
      <c r="I56" s="104">
        <f>SUM(I54:I55)</f>
        <v>6966650</v>
      </c>
      <c r="K56" s="104">
        <f>SUM(K54:K55)</f>
        <v>6951995</v>
      </c>
      <c r="M56" s="103">
        <f>SUM(M54:M55)</f>
        <v>6697645</v>
      </c>
      <c r="O56" s="104">
        <f>SUM(O54:O55)</f>
        <v>7724070</v>
      </c>
      <c r="Q56" s="104">
        <f>SUM(Q54:Q55)</f>
        <v>6965017</v>
      </c>
      <c r="R56" s="13"/>
    </row>
    <row r="57" spans="1:18" ht="18" customHeight="1" thickBot="1" thickTop="1">
      <c r="A57" s="77" t="s">
        <v>117</v>
      </c>
      <c r="G57" s="106">
        <f>G50/G58</f>
        <v>4.215645812672912</v>
      </c>
      <c r="I57" s="107">
        <f>I50/I58</f>
        <v>4.350645914829035</v>
      </c>
      <c r="K57" s="107">
        <f>K50/K58</f>
        <v>3.7558945392575502</v>
      </c>
      <c r="M57" s="106">
        <f>M50/M58</f>
        <v>4.186921606439084</v>
      </c>
      <c r="O57" s="107">
        <f>O50/O58</f>
        <v>4.32669790024638</v>
      </c>
      <c r="Q57" s="107">
        <f>Q50/Q58</f>
        <v>3.4450193127459934</v>
      </c>
      <c r="R57" s="13"/>
    </row>
    <row r="58" spans="1:18" ht="18" customHeight="1" thickBot="1" thickTop="1">
      <c r="A58" s="77" t="s">
        <v>118</v>
      </c>
      <c r="B58" s="77"/>
      <c r="C58" s="77"/>
      <c r="D58" s="77"/>
      <c r="G58" s="108">
        <v>1908843</v>
      </c>
      <c r="H58" s="78"/>
      <c r="I58" s="109">
        <v>1908843</v>
      </c>
      <c r="J58" s="78"/>
      <c r="K58" s="109">
        <v>1908843</v>
      </c>
      <c r="L58" s="78"/>
      <c r="M58" s="108">
        <v>1908843</v>
      </c>
      <c r="O58" s="109">
        <v>1908843</v>
      </c>
      <c r="Q58" s="109">
        <v>1908843</v>
      </c>
      <c r="R58" s="13"/>
    </row>
    <row r="59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xSplit="6" ySplit="8" topLeftCell="G9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G14" sqref="G14"/>
    </sheetView>
  </sheetViews>
  <sheetFormatPr defaultColWidth="9.140625" defaultRowHeight="12.75"/>
  <cols>
    <col min="1" max="5" width="1.7109375" style="74" customWidth="1"/>
    <col min="6" max="6" width="42.8515625" style="74" customWidth="1"/>
    <col min="7" max="7" width="13.421875" style="80" customWidth="1"/>
    <col min="8" max="8" width="1.8515625" style="74" customWidth="1"/>
    <col min="9" max="9" width="13.57421875" style="80" customWidth="1"/>
    <col min="10" max="10" width="2.140625" style="74" customWidth="1"/>
    <col min="11" max="11" width="13.00390625" style="80" customWidth="1"/>
    <col min="12" max="12" width="1.57421875" style="74" customWidth="1"/>
    <col min="13" max="13" width="13.28125" style="74" customWidth="1"/>
    <col min="14" max="14" width="9.8515625" style="74" bestFit="1" customWidth="1"/>
    <col min="15" max="16384" width="9.140625" style="74" customWidth="1"/>
  </cols>
  <sheetData>
    <row r="1" spans="1:13" ht="18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8" customHeight="1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8" customHeight="1">
      <c r="A3" s="116" t="s">
        <v>119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8" customHeigh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7:13" ht="12" customHeight="1">
      <c r="G5" s="75"/>
      <c r="I5" s="75"/>
      <c r="K5" s="76"/>
      <c r="L5" s="77"/>
      <c r="M5" s="78" t="s">
        <v>24</v>
      </c>
    </row>
    <row r="6" spans="7:13" ht="18" customHeight="1">
      <c r="G6" s="117" t="s">
        <v>1</v>
      </c>
      <c r="H6" s="117"/>
      <c r="I6" s="117"/>
      <c r="J6" s="79"/>
      <c r="K6" s="118" t="s">
        <v>49</v>
      </c>
      <c r="L6" s="118"/>
      <c r="M6" s="118"/>
    </row>
    <row r="7" spans="7:13" ht="20.25" customHeight="1">
      <c r="G7" s="66">
        <v>2560</v>
      </c>
      <c r="I7" s="66">
        <v>2559</v>
      </c>
      <c r="K7" s="66">
        <v>2560</v>
      </c>
      <c r="M7" s="66">
        <v>2559</v>
      </c>
    </row>
    <row r="8" spans="7:13" ht="12" customHeight="1">
      <c r="G8" s="74"/>
      <c r="I8" s="74"/>
      <c r="K8" s="77"/>
      <c r="L8" s="66"/>
      <c r="M8" s="77"/>
    </row>
    <row r="9" ht="12" customHeight="1">
      <c r="M9" s="80"/>
    </row>
    <row r="10" ht="7.5" customHeight="1">
      <c r="M10" s="80"/>
    </row>
    <row r="11" spans="1:14" ht="18" customHeight="1">
      <c r="A11" s="74" t="s">
        <v>77</v>
      </c>
      <c r="G11" s="81">
        <v>51863020</v>
      </c>
      <c r="I11" s="82">
        <v>51421117</v>
      </c>
      <c r="K11" s="81">
        <v>49671801</v>
      </c>
      <c r="M11" s="82">
        <v>49426595</v>
      </c>
      <c r="N11" s="13"/>
    </row>
    <row r="12" spans="1:14" ht="18" customHeight="1">
      <c r="A12" s="74" t="s">
        <v>78</v>
      </c>
      <c r="G12" s="81">
        <v>19017722</v>
      </c>
      <c r="I12" s="82">
        <v>19791794</v>
      </c>
      <c r="J12" s="83"/>
      <c r="K12" s="81">
        <v>18114339</v>
      </c>
      <c r="M12" s="82">
        <v>18953978</v>
      </c>
      <c r="N12" s="13"/>
    </row>
    <row r="13" spans="3:14" ht="18" customHeight="1">
      <c r="C13" s="74" t="s">
        <v>79</v>
      </c>
      <c r="G13" s="84">
        <f>G11-G12</f>
        <v>32845298</v>
      </c>
      <c r="I13" s="85">
        <f>I11-I12</f>
        <v>31629323</v>
      </c>
      <c r="K13" s="84">
        <f>K11-K12</f>
        <v>31557462</v>
      </c>
      <c r="M13" s="85">
        <f>M11-M12</f>
        <v>30472617</v>
      </c>
      <c r="N13" s="13"/>
    </row>
    <row r="14" spans="1:14" ht="18" customHeight="1">
      <c r="A14" s="74" t="s">
        <v>80</v>
      </c>
      <c r="G14" s="81">
        <v>17531282</v>
      </c>
      <c r="I14" s="82">
        <v>16230681</v>
      </c>
      <c r="K14" s="81">
        <v>15479100</v>
      </c>
      <c r="M14" s="82">
        <v>14366672</v>
      </c>
      <c r="N14" s="13"/>
    </row>
    <row r="15" spans="1:14" ht="18" customHeight="1">
      <c r="A15" s="74" t="s">
        <v>81</v>
      </c>
      <c r="G15" s="81">
        <v>4439741</v>
      </c>
      <c r="I15" s="82">
        <v>4151348</v>
      </c>
      <c r="K15" s="81">
        <v>4388398</v>
      </c>
      <c r="M15" s="82">
        <v>4101399</v>
      </c>
      <c r="N15" s="13"/>
    </row>
    <row r="16" spans="3:14" ht="18" customHeight="1">
      <c r="C16" s="74" t="s">
        <v>82</v>
      </c>
      <c r="G16" s="84">
        <f>G14-G15</f>
        <v>13091541</v>
      </c>
      <c r="I16" s="85">
        <f>I14-I15</f>
        <v>12079333</v>
      </c>
      <c r="K16" s="84">
        <f>K14-K15</f>
        <v>11090702</v>
      </c>
      <c r="M16" s="85">
        <f>M14-M15</f>
        <v>10265273</v>
      </c>
      <c r="N16" s="13"/>
    </row>
    <row r="17" spans="1:14" ht="18" customHeight="1">
      <c r="A17" s="74" t="s">
        <v>83</v>
      </c>
      <c r="G17" s="86">
        <v>3028833</v>
      </c>
      <c r="I17" s="87">
        <v>3509597</v>
      </c>
      <c r="K17" s="81">
        <v>3065568</v>
      </c>
      <c r="M17" s="82">
        <v>3021708</v>
      </c>
      <c r="N17" s="13"/>
    </row>
    <row r="18" spans="1:14" ht="18" customHeight="1">
      <c r="A18" s="74" t="s">
        <v>84</v>
      </c>
      <c r="G18" s="81">
        <v>2962261</v>
      </c>
      <c r="I18" s="82">
        <v>1581298</v>
      </c>
      <c r="K18" s="81">
        <v>2957413</v>
      </c>
      <c r="M18" s="82">
        <v>649732</v>
      </c>
      <c r="N18" s="13"/>
    </row>
    <row r="19" spans="1:14" ht="18" customHeight="1">
      <c r="A19" s="74" t="s">
        <v>120</v>
      </c>
      <c r="G19" s="81">
        <v>135725</v>
      </c>
      <c r="I19" s="82">
        <v>5443</v>
      </c>
      <c r="K19" s="81">
        <v>0</v>
      </c>
      <c r="M19" s="82">
        <v>0</v>
      </c>
      <c r="N19" s="13"/>
    </row>
    <row r="20" spans="1:14" ht="18" customHeight="1">
      <c r="A20" s="74" t="s">
        <v>86</v>
      </c>
      <c r="B20" s="89"/>
      <c r="C20" s="89"/>
      <c r="D20" s="89"/>
      <c r="E20" s="89"/>
      <c r="F20" s="89"/>
      <c r="G20" s="81">
        <v>789114</v>
      </c>
      <c r="I20" s="82">
        <v>321138</v>
      </c>
      <c r="K20" s="81">
        <v>443703</v>
      </c>
      <c r="M20" s="82">
        <v>301267</v>
      </c>
      <c r="N20" s="13"/>
    </row>
    <row r="21" spans="1:14" ht="18" customHeight="1">
      <c r="A21" s="74" t="s">
        <v>87</v>
      </c>
      <c r="B21" s="89"/>
      <c r="C21" s="89"/>
      <c r="D21" s="89"/>
      <c r="E21" s="89"/>
      <c r="F21" s="89"/>
      <c r="G21" s="81">
        <v>2184979</v>
      </c>
      <c r="I21" s="82">
        <v>2168108</v>
      </c>
      <c r="K21" s="81">
        <v>3221724</v>
      </c>
      <c r="M21" s="82">
        <v>2357903</v>
      </c>
      <c r="N21" s="13"/>
    </row>
    <row r="22" spans="1:14" ht="18" customHeight="1">
      <c r="A22" s="74" t="s">
        <v>88</v>
      </c>
      <c r="G22" s="92">
        <v>215793</v>
      </c>
      <c r="I22" s="93">
        <v>250804</v>
      </c>
      <c r="K22" s="81">
        <v>157394</v>
      </c>
      <c r="M22" s="82">
        <v>195868</v>
      </c>
      <c r="N22" s="13"/>
    </row>
    <row r="23" spans="3:14" ht="18" customHeight="1">
      <c r="C23" s="74" t="s">
        <v>89</v>
      </c>
      <c r="G23" s="84">
        <f>G13+G16+SUM(G17:G22)</f>
        <v>55253544</v>
      </c>
      <c r="I23" s="85">
        <f>I13+I16+SUM(I17:I22)</f>
        <v>51545044</v>
      </c>
      <c r="K23" s="84">
        <f>K13+K16+SUM(K17:K22)</f>
        <v>52493966</v>
      </c>
      <c r="M23" s="85">
        <f>M13+M16+SUM(M17:M22)</f>
        <v>47264368</v>
      </c>
      <c r="N23" s="13"/>
    </row>
    <row r="24" spans="1:14" ht="18" customHeight="1">
      <c r="A24" s="74" t="s">
        <v>90</v>
      </c>
      <c r="G24" s="81"/>
      <c r="I24" s="82"/>
      <c r="K24" s="81"/>
      <c r="M24" s="82"/>
      <c r="N24" s="13"/>
    </row>
    <row r="25" spans="3:14" ht="18" customHeight="1">
      <c r="C25" s="74" t="s">
        <v>91</v>
      </c>
      <c r="G25" s="81">
        <v>12492251</v>
      </c>
      <c r="I25" s="82">
        <v>12537992</v>
      </c>
      <c r="K25" s="81">
        <v>11309066</v>
      </c>
      <c r="M25" s="82">
        <v>11397336</v>
      </c>
      <c r="N25" s="13"/>
    </row>
    <row r="26" spans="3:14" ht="18" customHeight="1">
      <c r="C26" s="74" t="s">
        <v>92</v>
      </c>
      <c r="G26" s="81">
        <v>79712</v>
      </c>
      <c r="I26" s="82">
        <v>62766</v>
      </c>
      <c r="K26" s="81">
        <v>55130</v>
      </c>
      <c r="M26" s="82">
        <v>52970</v>
      </c>
      <c r="N26" s="13"/>
    </row>
    <row r="27" spans="3:14" ht="18" customHeight="1">
      <c r="C27" s="74" t="s">
        <v>93</v>
      </c>
      <c r="G27" s="81">
        <v>5106910</v>
      </c>
      <c r="I27" s="82">
        <v>5005902</v>
      </c>
      <c r="K27" s="81">
        <v>4743611</v>
      </c>
      <c r="M27" s="82">
        <v>4647168</v>
      </c>
      <c r="N27" s="13"/>
    </row>
    <row r="28" spans="3:14" ht="18" customHeight="1">
      <c r="C28" s="74" t="s">
        <v>94</v>
      </c>
      <c r="G28" s="81">
        <v>1727087</v>
      </c>
      <c r="I28" s="82">
        <v>1717328</v>
      </c>
      <c r="K28" s="81">
        <v>1673154</v>
      </c>
      <c r="M28" s="82">
        <v>1668513</v>
      </c>
      <c r="N28" s="13"/>
    </row>
    <row r="29" spans="3:14" ht="18" customHeight="1">
      <c r="C29" s="74" t="s">
        <v>28</v>
      </c>
      <c r="G29" s="92">
        <v>4518996</v>
      </c>
      <c r="I29" s="93">
        <v>6124301</v>
      </c>
      <c r="K29" s="92">
        <v>4140474</v>
      </c>
      <c r="M29" s="93">
        <v>5762720</v>
      </c>
      <c r="N29" s="13"/>
    </row>
    <row r="30" spans="5:14" ht="18" customHeight="1">
      <c r="E30" s="74" t="s">
        <v>95</v>
      </c>
      <c r="G30" s="84">
        <f>SUM(G25:G29)</f>
        <v>23924956</v>
      </c>
      <c r="I30" s="85">
        <f>SUM(I25:I29)</f>
        <v>25448289</v>
      </c>
      <c r="K30" s="84">
        <f>SUM(K25:K29)</f>
        <v>21921435</v>
      </c>
      <c r="M30" s="85">
        <f>SUM(M25:M29)</f>
        <v>23528707</v>
      </c>
      <c r="N30" s="13"/>
    </row>
    <row r="31" spans="1:14" ht="18" customHeight="1">
      <c r="A31" s="74" t="s">
        <v>96</v>
      </c>
      <c r="G31" s="92">
        <v>11494060</v>
      </c>
      <c r="I31" s="93">
        <v>7185771</v>
      </c>
      <c r="K31" s="92">
        <v>11234375</v>
      </c>
      <c r="M31" s="93">
        <v>7037739</v>
      </c>
      <c r="N31" s="13"/>
    </row>
    <row r="32" spans="1:14" ht="18" customHeight="1">
      <c r="A32" s="74" t="s">
        <v>97</v>
      </c>
      <c r="G32" s="81">
        <f>G23-G30-G31</f>
        <v>19834528</v>
      </c>
      <c r="I32" s="82">
        <f>I23-I30-I31</f>
        <v>18910984</v>
      </c>
      <c r="K32" s="81">
        <f>K23-K30-K31</f>
        <v>19338156</v>
      </c>
      <c r="M32" s="82">
        <f>M23-M30-M31</f>
        <v>16697922</v>
      </c>
      <c r="N32" s="13"/>
    </row>
    <row r="33" spans="1:14" ht="18" customHeight="1">
      <c r="A33" s="74" t="s">
        <v>98</v>
      </c>
      <c r="G33" s="90">
        <v>3339439</v>
      </c>
      <c r="I33" s="94">
        <v>3301404</v>
      </c>
      <c r="K33" s="92">
        <v>3086992</v>
      </c>
      <c r="M33" s="93">
        <v>2744436</v>
      </c>
      <c r="N33" s="13"/>
    </row>
    <row r="34" spans="1:14" ht="18" customHeight="1">
      <c r="A34" s="74" t="s">
        <v>99</v>
      </c>
      <c r="G34" s="84">
        <f>G32-G33</f>
        <v>16495089</v>
      </c>
      <c r="I34" s="85">
        <f>I32-I33</f>
        <v>15609580</v>
      </c>
      <c r="K34" s="84">
        <f>K32-K33</f>
        <v>16251164</v>
      </c>
      <c r="M34" s="85">
        <f>M32-M33</f>
        <v>13953486</v>
      </c>
      <c r="N34" s="13"/>
    </row>
    <row r="35" spans="1:14" ht="18" customHeight="1">
      <c r="A35" s="74" t="s">
        <v>100</v>
      </c>
      <c r="G35" s="86"/>
      <c r="I35" s="87"/>
      <c r="K35" s="86"/>
      <c r="M35" s="87"/>
      <c r="N35" s="13"/>
    </row>
    <row r="36" spans="3:14" ht="18" customHeight="1">
      <c r="C36" s="74" t="s">
        <v>101</v>
      </c>
      <c r="G36" s="86"/>
      <c r="I36" s="87"/>
      <c r="K36" s="86"/>
      <c r="M36" s="87"/>
      <c r="N36" s="13"/>
    </row>
    <row r="37" spans="5:14" ht="18" customHeight="1">
      <c r="E37" s="74" t="s">
        <v>121</v>
      </c>
      <c r="G37" s="81"/>
      <c r="I37" s="82"/>
      <c r="K37" s="81"/>
      <c r="M37" s="82"/>
      <c r="N37" s="13"/>
    </row>
    <row r="38" spans="6:14" ht="18" customHeight="1">
      <c r="F38" s="74" t="s">
        <v>103</v>
      </c>
      <c r="G38" s="82">
        <v>800501</v>
      </c>
      <c r="I38" s="82">
        <v>3340071</v>
      </c>
      <c r="J38" s="82"/>
      <c r="K38" s="82">
        <v>736482</v>
      </c>
      <c r="M38" s="82">
        <v>2180833</v>
      </c>
      <c r="N38" s="13"/>
    </row>
    <row r="39" spans="6:14" ht="18" customHeight="1">
      <c r="F39" s="74" t="s">
        <v>104</v>
      </c>
      <c r="G39" s="95">
        <v>-52395</v>
      </c>
      <c r="I39" s="95">
        <v>-1721220</v>
      </c>
      <c r="J39" s="95"/>
      <c r="K39" s="95">
        <v>-47575</v>
      </c>
      <c r="L39" s="95"/>
      <c r="M39" s="95">
        <v>-789726</v>
      </c>
      <c r="N39" s="13"/>
    </row>
    <row r="40" spans="5:14" ht="18" customHeight="1">
      <c r="E40" s="74" t="s">
        <v>122</v>
      </c>
      <c r="G40" s="81"/>
      <c r="I40" s="82"/>
      <c r="K40" s="81"/>
      <c r="M40" s="82"/>
      <c r="N40" s="13"/>
    </row>
    <row r="41" spans="6:14" ht="18" customHeight="1">
      <c r="F41" s="74" t="s">
        <v>106</v>
      </c>
      <c r="G41" s="95">
        <v>-3046212</v>
      </c>
      <c r="I41" s="95">
        <v>-1108178</v>
      </c>
      <c r="K41" s="96">
        <v>-2338737</v>
      </c>
      <c r="M41" s="95">
        <v>-205725</v>
      </c>
      <c r="N41" s="13"/>
    </row>
    <row r="42" spans="5:14" ht="18" customHeight="1">
      <c r="E42" s="74" t="s">
        <v>107</v>
      </c>
      <c r="G42" s="96">
        <v>-191567</v>
      </c>
      <c r="I42" s="95">
        <v>-423703</v>
      </c>
      <c r="K42" s="96">
        <v>-179673</v>
      </c>
      <c r="M42" s="95">
        <v>-370990</v>
      </c>
      <c r="N42" s="13"/>
    </row>
    <row r="43" spans="3:14" ht="18" customHeight="1">
      <c r="C43" s="74" t="s">
        <v>108</v>
      </c>
      <c r="G43" s="97"/>
      <c r="I43" s="110"/>
      <c r="K43" s="97"/>
      <c r="M43" s="110"/>
      <c r="N43" s="13"/>
    </row>
    <row r="44" spans="5:14" ht="18" customHeight="1">
      <c r="E44" s="74" t="s">
        <v>109</v>
      </c>
      <c r="G44" s="97"/>
      <c r="I44" s="110"/>
      <c r="K44" s="97"/>
      <c r="M44" s="110"/>
      <c r="N44" s="13"/>
    </row>
    <row r="45" spans="6:14" ht="18" customHeight="1">
      <c r="F45" s="74" t="s">
        <v>110</v>
      </c>
      <c r="G45" s="94">
        <v>226</v>
      </c>
      <c r="I45" s="94">
        <v>1739</v>
      </c>
      <c r="K45" s="94">
        <v>226</v>
      </c>
      <c r="M45" s="94">
        <v>1739</v>
      </c>
      <c r="N45" s="13"/>
    </row>
    <row r="46" spans="5:15" ht="18" customHeight="1">
      <c r="E46" s="74" t="s">
        <v>107</v>
      </c>
      <c r="G46" s="111">
        <v>-172</v>
      </c>
      <c r="I46" s="95">
        <v>-933</v>
      </c>
      <c r="K46" s="112">
        <v>-172</v>
      </c>
      <c r="M46" s="95">
        <v>-933</v>
      </c>
      <c r="N46" s="13"/>
      <c r="O46" s="13"/>
    </row>
    <row r="47" spans="6:14" ht="18" customHeight="1">
      <c r="F47" s="98" t="s">
        <v>111</v>
      </c>
      <c r="G47" s="100">
        <f>SUM(G37:G46)</f>
        <v>-2489619</v>
      </c>
      <c r="I47" s="102">
        <f>SUM(I37:I46)</f>
        <v>87776</v>
      </c>
      <c r="K47" s="100">
        <f>SUM(K37:K46)</f>
        <v>-1829449</v>
      </c>
      <c r="M47" s="102">
        <f>SUM(M37:M46)</f>
        <v>815198</v>
      </c>
      <c r="N47" s="13"/>
    </row>
    <row r="48" spans="1:14" ht="18" customHeight="1" thickBot="1">
      <c r="A48" s="77" t="s">
        <v>112</v>
      </c>
      <c r="G48" s="103">
        <f>G34+G47</f>
        <v>14005470</v>
      </c>
      <c r="I48" s="104">
        <f>I34+I47</f>
        <v>15697356</v>
      </c>
      <c r="K48" s="103">
        <f>K34+K47</f>
        <v>14421715</v>
      </c>
      <c r="M48" s="104">
        <f>M34+M47</f>
        <v>14768684</v>
      </c>
      <c r="N48" s="13"/>
    </row>
    <row r="49" spans="1:14" ht="18" customHeight="1" thickTop="1">
      <c r="A49" s="77" t="s">
        <v>113</v>
      </c>
      <c r="G49" s="81"/>
      <c r="I49" s="82"/>
      <c r="K49" s="81"/>
      <c r="M49" s="82"/>
      <c r="N49" s="13"/>
    </row>
    <row r="50" spans="3:14" ht="18" customHeight="1">
      <c r="C50" s="74" t="s">
        <v>114</v>
      </c>
      <c r="G50" s="81">
        <f>+G34-G51</f>
        <v>16351706</v>
      </c>
      <c r="I50" s="82">
        <f>+I34-I51</f>
        <v>15486597</v>
      </c>
      <c r="K50" s="81">
        <f>K34-K51</f>
        <v>16251164</v>
      </c>
      <c r="M50" s="82">
        <f>M34-M51</f>
        <v>13953486</v>
      </c>
      <c r="N50" s="13"/>
    </row>
    <row r="51" spans="3:14" ht="18" customHeight="1">
      <c r="C51" s="74" t="s">
        <v>115</v>
      </c>
      <c r="G51" s="81">
        <v>143383</v>
      </c>
      <c r="I51" s="82">
        <v>122983</v>
      </c>
      <c r="K51" s="81">
        <v>0</v>
      </c>
      <c r="M51" s="82">
        <v>0</v>
      </c>
      <c r="N51" s="13"/>
    </row>
    <row r="52" spans="7:14" ht="18" customHeight="1" thickBot="1">
      <c r="G52" s="103">
        <f>SUM(G50:G51)</f>
        <v>16495089</v>
      </c>
      <c r="I52" s="104">
        <f>SUM(I50:I51)</f>
        <v>15609580</v>
      </c>
      <c r="K52" s="103">
        <f>SUM(K50:K51)</f>
        <v>16251164</v>
      </c>
      <c r="M52" s="104">
        <f>SUM(M50:M51)</f>
        <v>13953486</v>
      </c>
      <c r="N52" s="13"/>
    </row>
    <row r="53" spans="1:14" ht="18" customHeight="1" thickTop="1">
      <c r="A53" s="77" t="s">
        <v>116</v>
      </c>
      <c r="G53" s="81"/>
      <c r="I53" s="82"/>
      <c r="K53" s="81"/>
      <c r="M53" s="82"/>
      <c r="N53" s="13"/>
    </row>
    <row r="54" spans="3:14" ht="18" customHeight="1">
      <c r="C54" s="74" t="s">
        <v>114</v>
      </c>
      <c r="G54" s="90">
        <f>+G48-G55</f>
        <v>13862087</v>
      </c>
      <c r="I54" s="94">
        <f>+I48-I55</f>
        <v>15574206</v>
      </c>
      <c r="K54" s="90">
        <f>K48-K55</f>
        <v>14421715</v>
      </c>
      <c r="M54" s="94">
        <f>M48-M55</f>
        <v>14768684</v>
      </c>
      <c r="N54" s="13"/>
    </row>
    <row r="55" spans="3:14" ht="18" customHeight="1">
      <c r="C55" s="74" t="s">
        <v>115</v>
      </c>
      <c r="G55" s="81">
        <v>143383</v>
      </c>
      <c r="I55" s="82">
        <v>123150</v>
      </c>
      <c r="K55" s="81">
        <v>0</v>
      </c>
      <c r="M55" s="82">
        <v>0</v>
      </c>
      <c r="N55" s="13"/>
    </row>
    <row r="56" spans="7:14" ht="18" customHeight="1" thickBot="1">
      <c r="G56" s="103">
        <f>SUM(G54:G55)</f>
        <v>14005470</v>
      </c>
      <c r="I56" s="104">
        <f>SUM(I54:I55)</f>
        <v>15697356</v>
      </c>
      <c r="K56" s="103">
        <f>SUM(K54:K55)</f>
        <v>14421715</v>
      </c>
      <c r="M56" s="104">
        <f>SUM(M54:M55)</f>
        <v>14768684</v>
      </c>
      <c r="N56" s="13"/>
    </row>
    <row r="57" spans="1:14" ht="18" customHeight="1" thickBot="1" thickTop="1">
      <c r="A57" s="77" t="s">
        <v>117</v>
      </c>
      <c r="G57" s="106">
        <f>G50/G58</f>
        <v>8.566291727501948</v>
      </c>
      <c r="I57" s="107">
        <f>I50/I58</f>
        <v>8.113080541458883</v>
      </c>
      <c r="K57" s="106">
        <f>K50/K58</f>
        <v>8.513620030563017</v>
      </c>
      <c r="M57" s="107">
        <f>M50/M58</f>
        <v>7.309918102222132</v>
      </c>
      <c r="N57" s="13"/>
    </row>
    <row r="58" spans="1:14" ht="18" customHeight="1" thickBot="1" thickTop="1">
      <c r="A58" s="77" t="s">
        <v>118</v>
      </c>
      <c r="B58" s="77"/>
      <c r="C58" s="77"/>
      <c r="D58" s="77"/>
      <c r="G58" s="108">
        <v>1908843</v>
      </c>
      <c r="H58" s="78"/>
      <c r="I58" s="109">
        <v>1908843</v>
      </c>
      <c r="J58" s="78"/>
      <c r="K58" s="108">
        <v>1908843</v>
      </c>
      <c r="M58" s="109">
        <v>1908843</v>
      </c>
      <c r="N58" s="13"/>
    </row>
    <row r="59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Dell</cp:lastModifiedBy>
  <cp:lastPrinted>2017-07-14T04:20:15Z</cp:lastPrinted>
  <dcterms:created xsi:type="dcterms:W3CDTF">2008-01-03T03:04:02Z</dcterms:created>
  <dcterms:modified xsi:type="dcterms:W3CDTF">2018-01-25T07:39:22Z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