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100" activeTab="0"/>
  </bookViews>
  <sheets>
    <sheet name="งบแสดงฐานะการเงิน" sheetId="1" r:id="rId1"/>
    <sheet name="งบกำไรขาดทุน_Q" sheetId="2" r:id="rId2"/>
  </sheets>
  <externalReferences>
    <externalReference r:id="rId5"/>
  </externalReferences>
  <definedNames>
    <definedName name="AsatDate">'[1]Menu'!$F$7</definedName>
    <definedName name="F_906">#REF!</definedName>
    <definedName name="_xlnm.Print_Area" localSheetId="1">'งบกำไรขาดทุน_Q'!$A$1:$Q$56</definedName>
    <definedName name="_xlnm.Print_Titles" localSheetId="0">'งบแสดงฐานะการเงิน'!$1:$10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<sst xmlns="http://schemas.openxmlformats.org/spreadsheetml/2006/main" count="122" uniqueCount="106">
  <si>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</si>
  <si>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</si>
  <si>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</si>
  <si>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</si>
  <si>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</si>
  <si>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</si>
  <si>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</si>
  <si>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</si>
  <si>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</si>
  <si>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</si>
  <si>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</si>
  <si>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</si>
  <si>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</si>
  <si>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</si>
  <si>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</si>
  <si>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</si>
  <si>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</si>
  <si>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</si>
  <si>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</si>
  <si>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</si>
  <si>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</si>
  <si>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</si>
  <si>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</si>
  <si>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</si>
  <si>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</si>
  <si>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</si>
  <si>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</si>
  <si>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</si>
  <si>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</si>
  <si>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</si>
  <si>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</si>
  <si>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</si>
  <si>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</si>
  <si>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</si>
  <si>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</si>
  <si>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</si>
  <si>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</si>
  <si>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</si>
  <si>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</si>
  <si>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</si>
  <si>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</si>
  <si>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</si>
  <si>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</si>
  <si>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</si>
  <si>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</si>
  <si>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</si>
  <si>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</si>
  <si>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</si>
  <si>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</si>
  <si>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</si>
  <si>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</si>
  <si>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</si>
  <si>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</si>
  <si>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</si>
  <si>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</si>
  <si>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</si>
  <si>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</si>
  <si>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</si>
  <si>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</si>
  <si>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31 ธันวาคม 2559</t>
  </si>
  <si>
    <t>ณ วันที่ 31 มีนาคม 2560</t>
  </si>
  <si>
    <t>31 มีนาคม 2560</t>
  </si>
  <si>
    <t>ลูกหนี้ซื้อหลักทรัพย์ด้วยเงินสด</t>
  </si>
  <si>
    <t>งบกำไรขาดทุนและกำไรขาดทุนเบ็ดเสร็จอื่น</t>
  </si>
  <si>
    <t>สำหรับงวดสามเดือนสิ้นสุด</t>
  </si>
  <si>
    <t>31 มีนาคม 2559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</si>
  <si>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</si>
  <si>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</si>
  <si>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</si>
  <si>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</si>
  <si>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</si>
  <si>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</si>
  <si>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กำไรสุทธิจากธุรกรรมเพื่อค้าและปริวรรตเงินตราต่างประเทศ</t>
  </si>
  <si>
    <t>กำไรสุทธิจากเงินลงทุน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</si>
  <si>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</si>
  <si>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</si>
  <si>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</si>
  <si>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</si>
  <si>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</si>
  <si>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</si>
  <si>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</si>
  <si>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</si>
  <si>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</si>
  <si>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</si>
  <si>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</si>
  <si>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</si>
  <si>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</si>
  <si>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</si>
  <si>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</si>
  <si>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</si>
  <si>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รายการที่จัดประเภทรายการใหม่เข้าไปไว้ในกำไรหรือขาดทุนในภายหลัง</t>
  </si>
  <si>
    <t>กำไร (ขาดทุน) จากการวัดมูลค่าเงินลงทุนเผื่อขาย</t>
  </si>
  <si>
    <t>กำไร (ขาดทุน) จากการแปลงค่างบการเงินจากการ</t>
  </si>
  <si>
    <t>ดำเนินงานในต่างประเทศ</t>
  </si>
  <si>
    <t>ภาษีเงินได้เกี่ยวกับองค์ประกอบของกำไร (ขาดทุน) เบ็ดเสร็จอื่น</t>
  </si>
  <si>
    <t>รายการที่ไม่จัดประเภทรายการใหม่เข้าไปไว้ในกำไรหรือขาดทุนในภายหลัง</t>
  </si>
  <si>
    <t>กำไรจากการประมาณการตามหลักคณิตศาสตร์</t>
  </si>
  <si>
    <t>ประกันภัยสำหรับโครงการผลประโยชน์ของพนักงาน</t>
  </si>
  <si>
    <t>รวมกำไร (ขาดทุน) เบ็ดเสร็จอื่นสุทธิ</t>
  </si>
  <si>
    <t>กำไรเบ็ดเสร็จรวม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</si>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</sst>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\(#,##0\)"/>
    <numFmt numFmtId="178" formatCode="#,##0.0;\(#,##0\)"/>
    <numFmt numFmtId="179" formatCode="#,##0.0000;\(#,##0.00\)"/>
    <numFmt numFmtId="180" formatCode="#,##0;\(#,##0\)"/>
    <numFmt numFmtId="181" formatCode="#,##0.00;\(#,##0.00\)"/>
    <numFmt numFmtId="182" formatCode="#,##0.00_ ;[Red]\-#,##0.00\ "/>
    <numFmt numFmtId="183" formatCode="#,##0.0"/>
    <numFmt numFmtId="184" formatCode="_-* #,##0.000_-;\-* #,##0.000_-;_-* &quot;-&quot;??_-;_-@_-"/>
    <numFmt numFmtId="185" formatCode="_-* #,##0.0_-;\-* #,##0.0_-;_-* &quot;-&quot;??_-;_-@_-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(* #,##0.00000_);_(* \(#,##0.00000\);_(* &quot;-&quot;?????_);_(@_)"/>
    <numFmt numFmtId="191" formatCode="#,##0.0;\-#,##0.0"/>
    <numFmt numFmtId="192" formatCode="#,##0.000;\(#,##0.000\)"/>
    <numFmt numFmtId="193" formatCode="#,##0.0;\(#,##0.0\)"/>
    <numFmt numFmtId="194" formatCode="#,##0;\(#,##0\);\-"/>
    <numFmt numFmtId="195" formatCode="0,000;\(#,##0\);\-"/>
    <numFmt numFmtId="196" formatCode="##,#0_;\(#,##0\);\-"/>
    <numFmt numFmtId="197" formatCode="#,##0\ ;\(#,##0\);\-"/>
    <numFmt numFmtId="198" formatCode="##,#0\)_;\(#,##0\);\-"/>
    <numFmt numFmtId="199" formatCode="#,##0_);\(#,##0\);\-"/>
    <numFmt numFmtId="200" formatCode="#,##0_);\(#,##0\);"/>
    <numFmt numFmtId="201" formatCode="#,##0\ \ _);\(#,##0\)\,"/>
    <numFmt numFmtId="202" formatCode="#,##0\ \ _);\(#,##0\)"/>
    <numFmt numFmtId="203" formatCode="#,##0\ _);\(#,##0\)"/>
    <numFmt numFmtId="204" formatCode="#,##0\ ;\(#,##0\);"/>
    <numFmt numFmtId="205" formatCode="#,##0_);\(#,##0.0\);"/>
    <numFmt numFmtId="206" formatCode="#,##0_);\(#,##0.00\);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0.00000"/>
    <numFmt numFmtId="213" formatCode="#,##0.00\ ;\(#,##0.00\)"/>
    <numFmt numFmtId="214" formatCode="_-* #,##0.0000_-;\-* #,##0.000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0;\(#,##0.0\)"/>
    <numFmt numFmtId="219" formatCode="#,##0.000;\(#,##0.0\)"/>
    <numFmt numFmtId="220" formatCode="#,##0.00;\(\-#,##0.00\)"/>
    <numFmt numFmtId="221" formatCode="#,##0.00000;\(#,##0.000\)"/>
    <numFmt numFmtId="222" formatCode="#,##0.000000;\(#,##0.0000\)"/>
    <numFmt numFmtId="223" formatCode="0.0"/>
    <numFmt numFmtId="224" formatCode="#,##0_);\(#,##0.000\);"/>
    <numFmt numFmtId="225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Angsana New"/>
      <family val="1"/>
    </font>
    <font>
      <sz val="13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10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right" vertical="center"/>
      <protection/>
    </xf>
    <xf numFmtId="200" fontId="10" fillId="0" borderId="0" xfId="0" applyNumberFormat="1" applyFont="1" applyFill="1" applyBorder="1" applyAlignment="1">
      <alignment vertical="center"/>
    </xf>
    <xf numFmtId="193" fontId="10" fillId="0" borderId="0" xfId="64" applyNumberFormat="1" applyFont="1" applyFill="1" applyAlignment="1">
      <alignment vertical="center"/>
      <protection/>
    </xf>
    <xf numFmtId="176" fontId="10" fillId="0" borderId="11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200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vertical="center"/>
    </xf>
    <xf numFmtId="204" fontId="10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0" fontId="10" fillId="0" borderId="0" xfId="64" applyFont="1" applyFill="1" applyBorder="1" applyAlignment="1">
      <alignment horizontal="centerContinuous" vertical="center"/>
      <protection/>
    </xf>
    <xf numFmtId="0" fontId="10" fillId="0" borderId="0" xfId="64" applyFont="1" applyFill="1" applyBorder="1" applyAlignment="1">
      <alignment vertical="center"/>
      <protection/>
    </xf>
    <xf numFmtId="193" fontId="10" fillId="0" borderId="0" xfId="64" applyNumberFormat="1" applyFont="1" applyFill="1" applyBorder="1" applyAlignment="1">
      <alignment vertical="center"/>
      <protection/>
    </xf>
    <xf numFmtId="193" fontId="10" fillId="0" borderId="0" xfId="64" applyNumberFormat="1" applyFont="1" applyFill="1" applyBorder="1" applyAlignment="1">
      <alignment horizontal="center" vertical="center"/>
      <protection/>
    </xf>
    <xf numFmtId="180" fontId="10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176" fontId="8" fillId="0" borderId="0" xfId="44" applyNumberFormat="1" applyFont="1" applyFill="1" applyAlignment="1">
      <alignment vertical="center"/>
    </xf>
    <xf numFmtId="176" fontId="9" fillId="0" borderId="0" xfId="44" applyNumberFormat="1" applyFont="1" applyFill="1" applyAlignment="1">
      <alignment horizontal="center" vertical="center"/>
    </xf>
    <xf numFmtId="176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176" fontId="10" fillId="0" borderId="0" xfId="44" applyNumberFormat="1" applyFont="1" applyFill="1" applyAlignment="1">
      <alignment vertical="center"/>
    </xf>
    <xf numFmtId="0" fontId="10" fillId="0" borderId="0" xfId="62" applyFont="1" applyFill="1" applyAlignment="1">
      <alignment vertical="center"/>
      <protection/>
    </xf>
    <xf numFmtId="200" fontId="10" fillId="0" borderId="0" xfId="44" applyNumberFormat="1" applyFont="1" applyFill="1" applyAlignment="1">
      <alignment vertical="center"/>
    </xf>
    <xf numFmtId="0" fontId="10" fillId="0" borderId="0" xfId="62" applyFont="1" applyFill="1" applyAlignment="1">
      <alignment horizontal="left" vertical="center" indent="2"/>
      <protection/>
    </xf>
    <xf numFmtId="0" fontId="10" fillId="0" borderId="0" xfId="62" applyFont="1" applyFill="1" applyAlignment="1">
      <alignment horizontal="left" vertical="center" indent="4"/>
      <protection/>
    </xf>
    <xf numFmtId="176" fontId="10" fillId="0" borderId="13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200" fontId="10" fillId="0" borderId="0" xfId="62" applyNumberFormat="1" applyFont="1" applyFill="1" applyAlignment="1">
      <alignment vertical="center"/>
      <protection/>
    </xf>
    <xf numFmtId="200" fontId="10" fillId="0" borderId="0" xfId="62" applyNumberFormat="1" applyFont="1" applyFill="1" applyBorder="1" applyAlignment="1">
      <alignment vertical="center"/>
      <protection/>
    </xf>
    <xf numFmtId="176" fontId="10" fillId="0" borderId="11" xfId="62" applyNumberFormat="1" applyFont="1" applyFill="1" applyBorder="1" applyAlignment="1">
      <alignment vertical="center"/>
      <protection/>
    </xf>
    <xf numFmtId="200" fontId="10" fillId="0" borderId="13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2"/>
      <protection/>
    </xf>
    <xf numFmtId="200" fontId="10" fillId="0" borderId="0" xfId="62" applyNumberFormat="1" applyFont="1" applyFill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 quotePrefix="1">
      <alignment horizontal="left" vertical="center"/>
      <protection/>
    </xf>
    <xf numFmtId="176" fontId="10" fillId="0" borderId="0" xfId="62" applyNumberFormat="1" applyFont="1" applyFill="1" applyAlignment="1">
      <alignment vertical="center"/>
      <protection/>
    </xf>
    <xf numFmtId="204" fontId="10" fillId="0" borderId="0" xfId="62" applyNumberFormat="1" applyFont="1" applyFill="1" applyAlignment="1">
      <alignment vertical="center"/>
      <protection/>
    </xf>
    <xf numFmtId="204" fontId="10" fillId="0" borderId="0" xfId="62" applyNumberFormat="1" applyFont="1" applyFill="1" applyBorder="1" applyAlignment="1">
      <alignment vertical="center"/>
      <protection/>
    </xf>
    <xf numFmtId="0" fontId="10" fillId="0" borderId="0" xfId="62" applyFont="1" applyFill="1" applyAlignment="1">
      <alignment horizontal="left" vertical="center" indent="3"/>
      <protection/>
    </xf>
    <xf numFmtId="204" fontId="10" fillId="0" borderId="14" xfId="62" applyNumberFormat="1" applyFont="1" applyFill="1" applyBorder="1" applyAlignment="1">
      <alignment vertical="center"/>
      <protection/>
    </xf>
    <xf numFmtId="0" fontId="10" fillId="0" borderId="0" xfId="62" applyFont="1" applyFill="1" applyAlignment="1" quotePrefix="1">
      <alignment horizontal="left" vertical="center" indent="2"/>
      <protection/>
    </xf>
    <xf numFmtId="204" fontId="10" fillId="0" borderId="15" xfId="62" applyNumberFormat="1" applyFont="1" applyFill="1" applyBorder="1" applyAlignment="1">
      <alignment vertical="center"/>
      <protection/>
    </xf>
    <xf numFmtId="0" fontId="10" fillId="0" borderId="0" xfId="62" applyFont="1" applyFill="1" applyAlignment="1">
      <alignment horizontal="left" vertical="center"/>
      <protection/>
    </xf>
    <xf numFmtId="204" fontId="10" fillId="0" borderId="13" xfId="62" applyNumberFormat="1" applyFont="1" applyFill="1" applyBorder="1" applyAlignment="1">
      <alignment vertical="center"/>
      <protection/>
    </xf>
    <xf numFmtId="43" fontId="10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3" fontId="10" fillId="0" borderId="0" xfId="46" applyFont="1" applyFill="1" applyAlignment="1">
      <alignment vertical="center"/>
    </xf>
    <xf numFmtId="176" fontId="8" fillId="0" borderId="0" xfId="64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5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6" fontId="13" fillId="0" borderId="0" xfId="47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6" fontId="13" fillId="0" borderId="11" xfId="47" applyNumberFormat="1" applyFont="1" applyFill="1" applyBorder="1" applyAlignment="1">
      <alignment vertical="center"/>
    </xf>
    <xf numFmtId="176" fontId="13" fillId="0" borderId="0" xfId="47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176" fontId="51" fillId="0" borderId="0" xfId="47" applyNumberFormat="1" applyFont="1" applyFill="1" applyAlignment="1">
      <alignment vertical="center"/>
    </xf>
    <xf numFmtId="176" fontId="13" fillId="0" borderId="13" xfId="47" applyNumberFormat="1" applyFont="1" applyFill="1" applyBorder="1" applyAlignment="1">
      <alignment vertical="center"/>
    </xf>
    <xf numFmtId="176" fontId="10" fillId="0" borderId="0" xfId="47" applyNumberFormat="1" applyFont="1" applyFill="1" applyAlignment="1">
      <alignment vertical="center"/>
    </xf>
    <xf numFmtId="177" fontId="10" fillId="0" borderId="0" xfId="48" applyNumberFormat="1" applyFont="1" applyFill="1" applyAlignment="1">
      <alignment vertical="center"/>
    </xf>
    <xf numFmtId="177" fontId="10" fillId="0" borderId="0" xfId="44" applyNumberFormat="1" applyFont="1" applyFill="1" applyAlignment="1">
      <alignment vertical="center"/>
    </xf>
    <xf numFmtId="177" fontId="10" fillId="0" borderId="0" xfId="47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 indent="1"/>
    </xf>
    <xf numFmtId="178" fontId="10" fillId="0" borderId="11" xfId="48" applyNumberFormat="1" applyFont="1" applyFill="1" applyBorder="1" applyAlignment="1">
      <alignment vertical="center"/>
    </xf>
    <xf numFmtId="176" fontId="10" fillId="0" borderId="11" xfId="47" applyNumberFormat="1" applyFont="1" applyFill="1" applyBorder="1" applyAlignment="1">
      <alignment vertical="center"/>
    </xf>
    <xf numFmtId="180" fontId="10" fillId="0" borderId="11" xfId="48" applyNumberFormat="1" applyFont="1" applyFill="1" applyBorder="1" applyAlignment="1">
      <alignment vertical="center"/>
    </xf>
    <xf numFmtId="176" fontId="13" fillId="0" borderId="12" xfId="47" applyNumberFormat="1" applyFont="1" applyFill="1" applyBorder="1" applyAlignment="1">
      <alignment vertical="center"/>
    </xf>
    <xf numFmtId="43" fontId="13" fillId="0" borderId="14" xfId="47" applyNumberFormat="1" applyFont="1" applyFill="1" applyBorder="1" applyAlignment="1">
      <alignment vertical="center"/>
    </xf>
    <xf numFmtId="176" fontId="10" fillId="0" borderId="14" xfId="47" applyNumberFormat="1" applyFont="1" applyFill="1" applyBorder="1" applyAlignment="1">
      <alignment vertical="center"/>
    </xf>
    <xf numFmtId="0" fontId="9" fillId="0" borderId="0" xfId="64" applyFont="1" applyFill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15" fontId="12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19050</xdr:rowOff>
    </xdr:from>
    <xdr:to>
      <xdr:col>10</xdr:col>
      <xdr:colOff>161925</xdr:colOff>
      <xdr:row>30</xdr:row>
      <xdr:rowOff>190500</xdr:rowOff>
    </xdr:to>
    <xdr:sp fLocksText="0">
      <xdr:nvSpPr>
        <xdr:cNvPr id="2" name="Text Box 167"/>
        <xdr:cNvSpPr txBox="1">
          <a:spLocks noChangeArrowheads="1"/>
        </xdr:cNvSpPr>
      </xdr:nvSpPr>
      <xdr:spPr>
        <a:xfrm>
          <a:off x="5210175" y="6543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8" sqref="D8"/>
    </sheetView>
  </sheetViews>
  <sheetFormatPr defaultColWidth="9.140625" defaultRowHeight="21" customHeight="1"/>
  <cols>
    <col min="1" max="1" width="48.421875" style="1" customWidth="1"/>
    <col min="2" max="2" width="14.421875" style="1" customWidth="1"/>
    <col min="3" max="3" width="0.85546875" style="1" customWidth="1"/>
    <col min="4" max="4" width="14.421875" style="21" customWidth="1"/>
    <col min="5" max="5" width="1.421875" style="1" customWidth="1"/>
    <col min="6" max="6" width="14.421875" style="20" customWidth="1"/>
    <col min="7" max="7" width="0.85546875" style="20" customWidth="1"/>
    <col min="8" max="8" width="14.421875" style="21" customWidth="1"/>
    <col min="9" max="16384" width="9.140625" style="1" customWidth="1"/>
  </cols>
  <sheetData>
    <row r="1" spans="5:7" ht="21" customHeight="1">
      <c r="E1" s="22"/>
      <c r="F1" s="23"/>
      <c r="G1" s="23"/>
    </row>
    <row r="2" spans="1:8" s="3" customFormat="1" ht="21" customHeight="1">
      <c r="A2" s="85" t="s">
        <v>0</v>
      </c>
      <c r="B2" s="85"/>
      <c r="C2" s="85"/>
      <c r="D2" s="85"/>
      <c r="E2" s="85"/>
      <c r="F2" s="85"/>
      <c r="G2" s="85"/>
      <c r="H2" s="85"/>
    </row>
    <row r="3" spans="1:8" s="3" customFormat="1" ht="21" customHeight="1">
      <c r="A3" s="85" t="s">
        <v>28</v>
      </c>
      <c r="B3" s="85"/>
      <c r="C3" s="85"/>
      <c r="D3" s="85"/>
      <c r="E3" s="85"/>
      <c r="F3" s="85"/>
      <c r="G3" s="85"/>
      <c r="H3" s="85"/>
    </row>
    <row r="4" spans="1:8" s="3" customFormat="1" ht="21" customHeight="1">
      <c r="A4" s="25" t="s">
        <v>60</v>
      </c>
      <c r="B4" s="25"/>
      <c r="C4" s="25"/>
      <c r="D4" s="25"/>
      <c r="E4" s="25"/>
      <c r="F4" s="26"/>
      <c r="G4" s="26"/>
      <c r="H4" s="25"/>
    </row>
    <row r="5" spans="1:8" s="3" customFormat="1" ht="21" customHeight="1">
      <c r="A5" s="25" t="s">
        <v>52</v>
      </c>
      <c r="B5" s="25"/>
      <c r="C5" s="25"/>
      <c r="D5" s="25"/>
      <c r="E5" s="25"/>
      <c r="F5" s="26"/>
      <c r="G5" s="26"/>
      <c r="H5" s="25"/>
    </row>
    <row r="6" spans="1:8" s="3" customFormat="1" ht="21" customHeight="1">
      <c r="A6" s="4"/>
      <c r="B6" s="2"/>
      <c r="C6" s="2"/>
      <c r="D6" s="2"/>
      <c r="E6" s="5"/>
      <c r="F6" s="15"/>
      <c r="G6" s="15"/>
      <c r="H6" s="6" t="s">
        <v>23</v>
      </c>
    </row>
    <row r="7" spans="1:8" s="3" customFormat="1" ht="21" customHeight="1">
      <c r="A7" s="5"/>
      <c r="B7" s="86" t="s">
        <v>1</v>
      </c>
      <c r="C7" s="86"/>
      <c r="D7" s="86"/>
      <c r="E7" s="86"/>
      <c r="F7" s="86" t="s">
        <v>46</v>
      </c>
      <c r="G7" s="86"/>
      <c r="H7" s="86"/>
    </row>
    <row r="8" spans="2:8" s="3" customFormat="1" ht="21" customHeight="1">
      <c r="B8" s="57" t="s">
        <v>61</v>
      </c>
      <c r="D8" s="57" t="s">
        <v>59</v>
      </c>
      <c r="E8" s="27"/>
      <c r="F8" s="57" t="s">
        <v>61</v>
      </c>
      <c r="H8" s="57" t="s">
        <v>59</v>
      </c>
    </row>
    <row r="9" spans="2:8" s="3" customFormat="1" ht="21" customHeight="1" hidden="1">
      <c r="B9" s="57"/>
      <c r="D9" s="57"/>
      <c r="E9" s="28"/>
      <c r="F9" s="57"/>
      <c r="H9" s="57"/>
    </row>
    <row r="10" spans="1:8" s="3" customFormat="1" ht="21" customHeight="1">
      <c r="A10" s="2"/>
      <c r="B10" s="2"/>
      <c r="C10" s="2"/>
      <c r="D10" s="2"/>
      <c r="E10" s="29"/>
      <c r="F10" s="30"/>
      <c r="G10" s="30"/>
      <c r="H10" s="30"/>
    </row>
    <row r="11" spans="1:8" s="3" customFormat="1" ht="21" customHeight="1">
      <c r="A11" s="2" t="s">
        <v>2</v>
      </c>
      <c r="B11" s="2"/>
      <c r="C11" s="2"/>
      <c r="D11" s="2"/>
      <c r="F11" s="16"/>
      <c r="G11" s="16"/>
      <c r="H11" s="16"/>
    </row>
    <row r="12" spans="1:8" s="3" customFormat="1" ht="21" customHeight="1">
      <c r="A12" s="32" t="s">
        <v>3</v>
      </c>
      <c r="B12" s="33">
        <v>55536479</v>
      </c>
      <c r="C12" s="32"/>
      <c r="D12" s="33">
        <v>66338317</v>
      </c>
      <c r="E12" s="8"/>
      <c r="F12" s="33">
        <v>55452182</v>
      </c>
      <c r="G12" s="17"/>
      <c r="H12" s="33">
        <v>66261272</v>
      </c>
    </row>
    <row r="13" spans="1:8" s="3" customFormat="1" ht="21" customHeight="1">
      <c r="A13" s="32" t="s">
        <v>29</v>
      </c>
      <c r="B13" s="33">
        <v>504369335</v>
      </c>
      <c r="C13" s="32"/>
      <c r="D13" s="33">
        <v>394612287</v>
      </c>
      <c r="E13" s="8"/>
      <c r="F13" s="33">
        <v>453344382</v>
      </c>
      <c r="G13" s="17"/>
      <c r="H13" s="33">
        <v>342757301</v>
      </c>
    </row>
    <row r="14" spans="1:8" s="3" customFormat="1" ht="21" customHeight="1">
      <c r="A14" s="32" t="s">
        <v>49</v>
      </c>
      <c r="B14" s="33">
        <v>10043</v>
      </c>
      <c r="C14" s="32"/>
      <c r="D14" s="33">
        <v>7449</v>
      </c>
      <c r="E14" s="8"/>
      <c r="F14" s="56">
        <v>0</v>
      </c>
      <c r="G14" s="17"/>
      <c r="H14" s="58">
        <v>0</v>
      </c>
    </row>
    <row r="15" spans="1:8" s="3" customFormat="1" ht="21" customHeight="1">
      <c r="A15" s="32" t="s">
        <v>30</v>
      </c>
      <c r="B15" s="33">
        <v>25451401</v>
      </c>
      <c r="C15" s="32"/>
      <c r="D15" s="33">
        <v>24471159</v>
      </c>
      <c r="E15" s="8"/>
      <c r="F15" s="33">
        <v>25249714</v>
      </c>
      <c r="G15" s="17"/>
      <c r="H15" s="33">
        <v>24040842</v>
      </c>
    </row>
    <row r="16" spans="1:8" s="3" customFormat="1" ht="21" customHeight="1">
      <c r="A16" s="32" t="s">
        <v>31</v>
      </c>
      <c r="B16" s="38">
        <v>525639234</v>
      </c>
      <c r="C16" s="32"/>
      <c r="D16" s="38">
        <v>546613858</v>
      </c>
      <c r="E16" s="8"/>
      <c r="F16" s="38">
        <v>495356909</v>
      </c>
      <c r="G16" s="17"/>
      <c r="H16" s="38">
        <v>518115767</v>
      </c>
    </row>
    <row r="17" spans="1:8" s="3" customFormat="1" ht="21" customHeight="1">
      <c r="A17" s="32" t="s">
        <v>4</v>
      </c>
      <c r="B17" s="33">
        <v>1409417</v>
      </c>
      <c r="C17" s="32"/>
      <c r="D17" s="33">
        <v>1327421</v>
      </c>
      <c r="E17" s="8"/>
      <c r="F17" s="38">
        <v>36861921</v>
      </c>
      <c r="G17" s="17"/>
      <c r="H17" s="38">
        <v>33680877</v>
      </c>
    </row>
    <row r="18" spans="1:8" s="3" customFormat="1" ht="21" customHeight="1">
      <c r="A18" s="32" t="s">
        <v>32</v>
      </c>
      <c r="B18" s="32"/>
      <c r="C18" s="32"/>
      <c r="D18" s="32"/>
      <c r="E18" s="8"/>
      <c r="F18" s="17"/>
      <c r="G18" s="17"/>
      <c r="H18" s="17"/>
    </row>
    <row r="19" spans="1:8" s="3" customFormat="1" ht="21" customHeight="1">
      <c r="A19" s="34" t="s">
        <v>33</v>
      </c>
      <c r="B19" s="38">
        <v>1924595427</v>
      </c>
      <c r="C19" s="34"/>
      <c r="D19" s="38">
        <v>1941586291</v>
      </c>
      <c r="E19" s="8"/>
      <c r="F19" s="38">
        <v>1876651930</v>
      </c>
      <c r="G19" s="17"/>
      <c r="H19" s="38">
        <v>1893632507</v>
      </c>
    </row>
    <row r="20" spans="1:8" s="3" customFormat="1" ht="21" customHeight="1">
      <c r="A20" s="34" t="s">
        <v>5</v>
      </c>
      <c r="B20" s="41">
        <v>3855937</v>
      </c>
      <c r="C20" s="34"/>
      <c r="D20" s="41">
        <v>4652521</v>
      </c>
      <c r="E20" s="8"/>
      <c r="F20" s="41">
        <v>3743510</v>
      </c>
      <c r="G20" s="17"/>
      <c r="H20" s="41">
        <v>4536487</v>
      </c>
    </row>
    <row r="21" spans="1:8" s="3" customFormat="1" ht="21" customHeight="1">
      <c r="A21" s="35" t="s">
        <v>48</v>
      </c>
      <c r="B21" s="37">
        <f>SUM(B19:B20)</f>
        <v>1928451364</v>
      </c>
      <c r="C21" s="35"/>
      <c r="D21" s="37">
        <f>SUM(D19:D20)</f>
        <v>1946238812</v>
      </c>
      <c r="E21" s="8"/>
      <c r="F21" s="37">
        <f>SUM(F19:F20)</f>
        <v>1880395440</v>
      </c>
      <c r="G21" s="17"/>
      <c r="H21" s="37">
        <f>SUM(H19:H20)</f>
        <v>1898168994</v>
      </c>
    </row>
    <row r="22" spans="1:8" s="3" customFormat="1" ht="21" customHeight="1">
      <c r="A22" s="42" t="s">
        <v>47</v>
      </c>
      <c r="B22" s="11">
        <v>-642100</v>
      </c>
      <c r="C22" s="42"/>
      <c r="D22" s="11">
        <v>-493063</v>
      </c>
      <c r="E22" s="8"/>
      <c r="F22" s="19">
        <v>-605823</v>
      </c>
      <c r="G22" s="17"/>
      <c r="H22" s="19">
        <v>-450949</v>
      </c>
    </row>
    <row r="23" spans="1:8" s="3" customFormat="1" ht="21" customHeight="1">
      <c r="A23" s="42" t="s">
        <v>20</v>
      </c>
      <c r="B23" s="43">
        <v>-121831538</v>
      </c>
      <c r="C23" s="42"/>
      <c r="D23" s="43">
        <v>-116808546</v>
      </c>
      <c r="E23" s="8"/>
      <c r="F23" s="19">
        <v>-118425825</v>
      </c>
      <c r="G23" s="17"/>
      <c r="H23" s="19">
        <v>-113368416</v>
      </c>
    </row>
    <row r="24" spans="1:8" s="3" customFormat="1" ht="21" customHeight="1">
      <c r="A24" s="42" t="s">
        <v>56</v>
      </c>
      <c r="B24" s="43">
        <v>-2614232</v>
      </c>
      <c r="C24" s="42"/>
      <c r="D24" s="43">
        <v>-2709754</v>
      </c>
      <c r="E24" s="8"/>
      <c r="F24" s="19">
        <v>-2614232</v>
      </c>
      <c r="G24" s="17"/>
      <c r="H24" s="19">
        <v>-2709754</v>
      </c>
    </row>
    <row r="25" spans="1:8" s="3" customFormat="1" ht="21" customHeight="1">
      <c r="A25" s="35" t="s">
        <v>34</v>
      </c>
      <c r="B25" s="40">
        <f>SUM(B21:B24)</f>
        <v>1803363494</v>
      </c>
      <c r="C25" s="35"/>
      <c r="D25" s="40">
        <f>SUM(D21:D24)</f>
        <v>1826227449</v>
      </c>
      <c r="E25" s="8"/>
      <c r="F25" s="40">
        <f>SUM(F21:F24)</f>
        <v>1758749560</v>
      </c>
      <c r="G25" s="17"/>
      <c r="H25" s="40">
        <f>SUM(H21:H24)</f>
        <v>1781639875</v>
      </c>
    </row>
    <row r="26" spans="1:8" s="3" customFormat="1" ht="21" customHeight="1">
      <c r="A26" s="32" t="s">
        <v>7</v>
      </c>
      <c r="B26" s="43">
        <v>866648</v>
      </c>
      <c r="C26" s="32"/>
      <c r="D26" s="43">
        <v>686373</v>
      </c>
      <c r="E26" s="8"/>
      <c r="F26" s="43">
        <v>115064</v>
      </c>
      <c r="G26" s="17"/>
      <c r="H26" s="43">
        <v>116245</v>
      </c>
    </row>
    <row r="27" spans="1:8" s="3" customFormat="1" ht="21" customHeight="1">
      <c r="A27" s="32" t="s">
        <v>6</v>
      </c>
      <c r="B27" s="43">
        <v>12004072</v>
      </c>
      <c r="C27" s="32"/>
      <c r="D27" s="43">
        <v>12262492</v>
      </c>
      <c r="E27" s="8"/>
      <c r="F27" s="43">
        <v>8535112</v>
      </c>
      <c r="G27" s="17"/>
      <c r="H27" s="43">
        <v>8776512</v>
      </c>
    </row>
    <row r="28" spans="1:8" s="3" customFormat="1" ht="21" customHeight="1">
      <c r="A28" s="32" t="s">
        <v>8</v>
      </c>
      <c r="B28" s="43">
        <v>44759323</v>
      </c>
      <c r="C28" s="32"/>
      <c r="D28" s="43">
        <v>45230550</v>
      </c>
      <c r="E28" s="8"/>
      <c r="F28" s="43">
        <v>43303390</v>
      </c>
      <c r="G28" s="17"/>
      <c r="H28" s="43">
        <v>43767374</v>
      </c>
    </row>
    <row r="29" spans="1:8" s="3" customFormat="1" ht="21" customHeight="1">
      <c r="A29" s="32" t="s">
        <v>35</v>
      </c>
      <c r="B29" s="43">
        <v>765005</v>
      </c>
      <c r="C29" s="32"/>
      <c r="D29" s="43">
        <v>828594</v>
      </c>
      <c r="E29" s="8"/>
      <c r="F29" s="43">
        <v>700988</v>
      </c>
      <c r="G29" s="17"/>
      <c r="H29" s="43">
        <v>774276</v>
      </c>
    </row>
    <row r="30" spans="1:8" s="3" customFormat="1" ht="21" customHeight="1">
      <c r="A30" s="32" t="s">
        <v>53</v>
      </c>
      <c r="B30" s="43">
        <v>3341144</v>
      </c>
      <c r="C30" s="32"/>
      <c r="D30" s="43">
        <v>3347566</v>
      </c>
      <c r="E30" s="8"/>
      <c r="F30" s="43">
        <v>2278186</v>
      </c>
      <c r="G30" s="17"/>
      <c r="H30" s="43">
        <v>2355259</v>
      </c>
    </row>
    <row r="31" spans="1:8" s="3" customFormat="1" ht="21" customHeight="1">
      <c r="A31" s="32" t="s">
        <v>62</v>
      </c>
      <c r="B31" s="43">
        <v>4705087</v>
      </c>
      <c r="C31" s="32"/>
      <c r="D31" s="43">
        <v>3541325</v>
      </c>
      <c r="E31" s="8"/>
      <c r="F31" s="56">
        <v>0</v>
      </c>
      <c r="G31" s="17"/>
      <c r="H31" s="58">
        <v>0</v>
      </c>
    </row>
    <row r="32" spans="1:8" s="3" customFormat="1" ht="21" customHeight="1">
      <c r="A32" s="32" t="s">
        <v>58</v>
      </c>
      <c r="B32" s="43">
        <v>2398014</v>
      </c>
      <c r="C32" s="32"/>
      <c r="D32" s="43">
        <v>4366690</v>
      </c>
      <c r="E32" s="8"/>
      <c r="F32" s="43">
        <v>2331806</v>
      </c>
      <c r="G32" s="17"/>
      <c r="H32" s="43">
        <v>4328555</v>
      </c>
    </row>
    <row r="33" spans="1:8" s="3" customFormat="1" ht="21" customHeight="1">
      <c r="A33" s="32" t="s">
        <v>9</v>
      </c>
      <c r="B33" s="39">
        <f>15709773-B31</f>
        <v>11004686</v>
      </c>
      <c r="C33" s="32"/>
      <c r="D33" s="39">
        <f>17909584-D31</f>
        <v>14368259</v>
      </c>
      <c r="E33" s="8"/>
      <c r="F33" s="41">
        <v>9813216</v>
      </c>
      <c r="G33" s="17"/>
      <c r="H33" s="41">
        <v>12184928</v>
      </c>
    </row>
    <row r="34" spans="1:8" s="3" customFormat="1" ht="21" customHeight="1" thickBot="1">
      <c r="A34" s="44" t="s">
        <v>10</v>
      </c>
      <c r="B34" s="14">
        <f>B12+B13+B15+B16+B17+B25+B26+B27+B28+B29+B30+B32+B33+B14+B31</f>
        <v>2995623382</v>
      </c>
      <c r="C34" s="44"/>
      <c r="D34" s="14">
        <f>D12+D13+D15+D16+D17+D25+D26+D27+D28+D29+D30+D32+D33+D14+D31</f>
        <v>2944229789</v>
      </c>
      <c r="E34" s="8"/>
      <c r="F34" s="14">
        <f>F12+F13+F15+F16+F17+F25+F26+F27+F28+F29+F30+F32+F33+F14+F31</f>
        <v>2892092430</v>
      </c>
      <c r="G34" s="17"/>
      <c r="H34" s="14">
        <f>H12+H13+H15+H16+H17+H25+H26+H27+H28+H29+H30+H32+H33+H14+H31</f>
        <v>2838799083</v>
      </c>
    </row>
    <row r="35" spans="1:8" s="3" customFormat="1" ht="21" customHeight="1" thickTop="1">
      <c r="A35" s="44"/>
      <c r="B35" s="37"/>
      <c r="C35" s="44"/>
      <c r="D35" s="37"/>
      <c r="E35" s="8"/>
      <c r="F35" s="17"/>
      <c r="G35" s="17"/>
      <c r="H35" s="17"/>
    </row>
    <row r="36" spans="1:8" s="3" customFormat="1" ht="21" customHeight="1">
      <c r="A36" s="44"/>
      <c r="B36" s="37"/>
      <c r="C36" s="44"/>
      <c r="D36" s="37"/>
      <c r="E36" s="8"/>
      <c r="F36" s="17"/>
      <c r="G36" s="17"/>
      <c r="H36" s="17"/>
    </row>
    <row r="37" spans="1:8" s="3" customFormat="1" ht="21" customHeight="1">
      <c r="A37" s="44"/>
      <c r="B37" s="37"/>
      <c r="C37" s="44"/>
      <c r="D37" s="37"/>
      <c r="E37" s="8"/>
      <c r="F37" s="17"/>
      <c r="G37" s="17"/>
      <c r="H37" s="17"/>
    </row>
    <row r="38" spans="1:8" s="3" customFormat="1" ht="21" customHeight="1">
      <c r="A38" s="44"/>
      <c r="B38" s="37"/>
      <c r="C38" s="44"/>
      <c r="D38" s="37"/>
      <c r="E38" s="8"/>
      <c r="F38" s="17"/>
      <c r="G38" s="17"/>
      <c r="H38" s="17"/>
    </row>
    <row r="39" spans="1:8" s="3" customFormat="1" ht="21" customHeight="1">
      <c r="A39" s="44"/>
      <c r="B39" s="37"/>
      <c r="C39" s="44"/>
      <c r="D39" s="37"/>
      <c r="E39" s="8"/>
      <c r="F39" s="17"/>
      <c r="G39" s="17"/>
      <c r="H39" s="17"/>
    </row>
    <row r="40" spans="1:8" s="3" customFormat="1" ht="21" customHeight="1">
      <c r="A40" s="44"/>
      <c r="B40" s="37"/>
      <c r="C40" s="44"/>
      <c r="D40" s="37"/>
      <c r="E40" s="8"/>
      <c r="F40" s="17"/>
      <c r="G40" s="17"/>
      <c r="H40" s="17"/>
    </row>
    <row r="41" spans="1:8" s="3" customFormat="1" ht="21" customHeight="1">
      <c r="A41" s="44"/>
      <c r="B41" s="37"/>
      <c r="C41" s="44"/>
      <c r="D41" s="37"/>
      <c r="E41" s="8"/>
      <c r="F41" s="17"/>
      <c r="G41" s="17"/>
      <c r="H41" s="17"/>
    </row>
    <row r="42" spans="1:8" s="3" customFormat="1" ht="21" customHeight="1">
      <c r="A42" s="44"/>
      <c r="B42" s="37"/>
      <c r="C42" s="44"/>
      <c r="D42" s="37"/>
      <c r="E42" s="8"/>
      <c r="F42" s="17"/>
      <c r="G42" s="17"/>
      <c r="H42" s="17"/>
    </row>
    <row r="43" spans="1:8" s="3" customFormat="1" ht="21" customHeight="1">
      <c r="A43" s="44"/>
      <c r="B43" s="37"/>
      <c r="C43" s="44"/>
      <c r="D43" s="37"/>
      <c r="E43" s="8"/>
      <c r="F43" s="17"/>
      <c r="G43" s="17"/>
      <c r="H43" s="17"/>
    </row>
    <row r="44" spans="1:8" s="3" customFormat="1" ht="21" customHeight="1">
      <c r="A44" s="44"/>
      <c r="B44" s="37"/>
      <c r="C44" s="44"/>
      <c r="D44" s="37"/>
      <c r="E44" s="8"/>
      <c r="F44" s="17"/>
      <c r="G44" s="17"/>
      <c r="H44" s="17"/>
    </row>
    <row r="45" spans="1:8" s="3" customFormat="1" ht="21" customHeight="1">
      <c r="A45" s="44"/>
      <c r="B45" s="37"/>
      <c r="C45" s="44"/>
      <c r="D45" s="37"/>
      <c r="E45" s="8"/>
      <c r="F45" s="17"/>
      <c r="G45" s="17"/>
      <c r="H45" s="17"/>
    </row>
    <row r="46" spans="1:8" s="3" customFormat="1" ht="21" customHeight="1">
      <c r="A46" s="44"/>
      <c r="B46" s="37"/>
      <c r="C46" s="44"/>
      <c r="D46" s="37"/>
      <c r="E46" s="8"/>
      <c r="F46" s="17"/>
      <c r="G46" s="17"/>
      <c r="H46" s="17"/>
    </row>
    <row r="47" spans="1:8" s="3" customFormat="1" ht="21" customHeight="1">
      <c r="A47" s="44"/>
      <c r="B47" s="37"/>
      <c r="C47" s="44"/>
      <c r="D47" s="37"/>
      <c r="E47" s="8"/>
      <c r="F47" s="17"/>
      <c r="G47" s="17"/>
      <c r="H47" s="17"/>
    </row>
    <row r="48" spans="1:8" s="3" customFormat="1" ht="21" customHeight="1">
      <c r="A48" s="45" t="s">
        <v>39</v>
      </c>
      <c r="B48" s="45"/>
      <c r="C48" s="45"/>
      <c r="D48" s="45"/>
      <c r="E48" s="8"/>
      <c r="F48" s="17"/>
      <c r="G48" s="17"/>
      <c r="H48" s="17"/>
    </row>
    <row r="49" spans="1:8" s="3" customFormat="1" ht="21" customHeight="1">
      <c r="A49" s="46" t="s">
        <v>24</v>
      </c>
      <c r="B49" s="10">
        <v>2244031740</v>
      </c>
      <c r="C49" s="46"/>
      <c r="D49" s="10">
        <v>2178140784</v>
      </c>
      <c r="E49" s="8"/>
      <c r="F49" s="7">
        <v>2186708569</v>
      </c>
      <c r="G49" s="17"/>
      <c r="H49" s="7">
        <v>2116658689</v>
      </c>
    </row>
    <row r="50" spans="1:8" s="3" customFormat="1" ht="21" customHeight="1">
      <c r="A50" s="32" t="s">
        <v>57</v>
      </c>
      <c r="B50" s="10">
        <v>117579934</v>
      </c>
      <c r="C50" s="32"/>
      <c r="D50" s="10">
        <v>130927972</v>
      </c>
      <c r="E50" s="8"/>
      <c r="F50" s="7">
        <v>108494422</v>
      </c>
      <c r="G50" s="17"/>
      <c r="H50" s="7">
        <v>122899921</v>
      </c>
    </row>
    <row r="51" spans="1:8" s="3" customFormat="1" ht="21" customHeight="1">
      <c r="A51" s="32" t="s">
        <v>11</v>
      </c>
      <c r="B51" s="10">
        <v>12502636</v>
      </c>
      <c r="C51" s="32"/>
      <c r="D51" s="10">
        <v>12326299</v>
      </c>
      <c r="E51" s="8"/>
      <c r="F51" s="7">
        <v>12479768</v>
      </c>
      <c r="G51" s="17"/>
      <c r="H51" s="7">
        <v>12305367</v>
      </c>
    </row>
    <row r="52" spans="1:8" s="3" customFormat="1" ht="21" customHeight="1">
      <c r="A52" s="32" t="s">
        <v>50</v>
      </c>
      <c r="B52" s="33">
        <v>497102</v>
      </c>
      <c r="C52" s="32"/>
      <c r="D52" s="33">
        <v>272400</v>
      </c>
      <c r="E52" s="8"/>
      <c r="F52" s="56">
        <v>0</v>
      </c>
      <c r="G52" s="17"/>
      <c r="H52" s="58">
        <v>0</v>
      </c>
    </row>
    <row r="53" spans="1:8" s="3" customFormat="1" ht="21" customHeight="1">
      <c r="A53" s="54" t="s">
        <v>36</v>
      </c>
      <c r="B53" s="10">
        <v>20840710</v>
      </c>
      <c r="C53" s="54"/>
      <c r="D53" s="10">
        <v>26713721</v>
      </c>
      <c r="E53" s="8"/>
      <c r="F53" s="7">
        <v>20411432</v>
      </c>
      <c r="G53" s="17"/>
      <c r="H53" s="7">
        <v>26153232</v>
      </c>
    </row>
    <row r="54" spans="1:8" s="3" customFormat="1" ht="21" customHeight="1">
      <c r="A54" s="54" t="s">
        <v>37</v>
      </c>
      <c r="B54" s="10">
        <v>133235684</v>
      </c>
      <c r="C54" s="54"/>
      <c r="D54" s="10">
        <v>137815211</v>
      </c>
      <c r="E54" s="8"/>
      <c r="F54" s="7">
        <v>132887383</v>
      </c>
      <c r="G54" s="17"/>
      <c r="H54" s="7">
        <v>137624479</v>
      </c>
    </row>
    <row r="55" spans="1:8" s="3" customFormat="1" ht="21" customHeight="1">
      <c r="A55" s="32" t="s">
        <v>26</v>
      </c>
      <c r="B55" s="10">
        <v>866648</v>
      </c>
      <c r="C55" s="10"/>
      <c r="D55" s="10">
        <v>686373</v>
      </c>
      <c r="E55" s="8"/>
      <c r="F55" s="10">
        <v>115064</v>
      </c>
      <c r="G55" s="10"/>
      <c r="H55" s="10">
        <v>116245</v>
      </c>
    </row>
    <row r="56" spans="1:8" s="3" customFormat="1" ht="21" customHeight="1">
      <c r="A56" s="32" t="s">
        <v>25</v>
      </c>
      <c r="B56" s="31">
        <v>12837527</v>
      </c>
      <c r="C56" s="32"/>
      <c r="D56" s="31">
        <v>12941250</v>
      </c>
      <c r="E56" s="8"/>
      <c r="F56" s="31">
        <v>12670702</v>
      </c>
      <c r="G56" s="17"/>
      <c r="H56" s="31">
        <v>12777872</v>
      </c>
    </row>
    <row r="57" spans="1:8" s="3" customFormat="1" ht="21" customHeight="1">
      <c r="A57" s="32" t="s">
        <v>54</v>
      </c>
      <c r="B57" s="31">
        <v>6235675</v>
      </c>
      <c r="C57" s="32"/>
      <c r="D57" s="31">
        <v>5702331</v>
      </c>
      <c r="E57" s="8"/>
      <c r="F57" s="31">
        <v>5985085</v>
      </c>
      <c r="G57" s="17"/>
      <c r="H57" s="31">
        <v>5468140</v>
      </c>
    </row>
    <row r="58" spans="1:8" s="3" customFormat="1" ht="21" customHeight="1">
      <c r="A58" s="32" t="s">
        <v>12</v>
      </c>
      <c r="B58" s="31">
        <v>60898659</v>
      </c>
      <c r="C58" s="32"/>
      <c r="D58" s="31">
        <v>59458565</v>
      </c>
      <c r="E58" s="8"/>
      <c r="F58" s="31">
        <v>40274510</v>
      </c>
      <c r="G58" s="17"/>
      <c r="H58" s="31">
        <v>40453713</v>
      </c>
    </row>
    <row r="59" spans="1:8" s="3" customFormat="1" ht="21" customHeight="1">
      <c r="A59" s="34" t="s">
        <v>51</v>
      </c>
      <c r="B59" s="9">
        <f>SUM(B49:B58)</f>
        <v>2609526315</v>
      </c>
      <c r="C59" s="34"/>
      <c r="D59" s="9">
        <f>SUM(D49:D58)</f>
        <v>2564984906</v>
      </c>
      <c r="E59" s="8"/>
      <c r="F59" s="9">
        <f>SUM(F49:F58)</f>
        <v>2520026935</v>
      </c>
      <c r="G59" s="17"/>
      <c r="H59" s="9">
        <f>SUM(H49:H58)</f>
        <v>2474457658</v>
      </c>
    </row>
    <row r="60" spans="1:8" s="3" customFormat="1" ht="21" customHeight="1">
      <c r="A60" s="34"/>
      <c r="B60" s="37"/>
      <c r="C60" s="34"/>
      <c r="D60" s="37"/>
      <c r="E60" s="8"/>
      <c r="F60" s="17"/>
      <c r="G60" s="17"/>
      <c r="H60" s="17"/>
    </row>
    <row r="61" spans="1:8" s="3" customFormat="1" ht="21" customHeight="1">
      <c r="A61" s="32" t="s">
        <v>38</v>
      </c>
      <c r="B61" s="48"/>
      <c r="C61" s="32"/>
      <c r="D61" s="48"/>
      <c r="E61" s="8"/>
      <c r="F61" s="17"/>
      <c r="G61" s="17"/>
      <c r="H61" s="17"/>
    </row>
    <row r="62" spans="1:8" s="3" customFormat="1" ht="21" customHeight="1">
      <c r="A62" s="46" t="s">
        <v>13</v>
      </c>
      <c r="B62" s="48"/>
      <c r="C62" s="46"/>
      <c r="D62" s="48"/>
      <c r="E62" s="8"/>
      <c r="F62" s="17"/>
      <c r="G62" s="17"/>
      <c r="H62" s="17"/>
    </row>
    <row r="63" spans="1:8" s="3" customFormat="1" ht="21" customHeight="1">
      <c r="A63" s="34" t="s">
        <v>14</v>
      </c>
      <c r="B63" s="48"/>
      <c r="C63" s="34"/>
      <c r="D63" s="48"/>
      <c r="E63" s="8"/>
      <c r="F63" s="17"/>
      <c r="G63" s="17"/>
      <c r="H63" s="17"/>
    </row>
    <row r="64" spans="1:8" s="3" customFormat="1" ht="21" customHeight="1" thickBot="1">
      <c r="A64" s="50" t="s">
        <v>22</v>
      </c>
      <c r="B64" s="51">
        <v>16550</v>
      </c>
      <c r="C64" s="50"/>
      <c r="D64" s="51">
        <v>16550</v>
      </c>
      <c r="E64" s="12"/>
      <c r="F64" s="51">
        <v>16550</v>
      </c>
      <c r="G64" s="17"/>
      <c r="H64" s="51">
        <v>16550</v>
      </c>
    </row>
    <row r="65" spans="1:8" s="3" customFormat="1" ht="21" customHeight="1" thickBot="1" thickTop="1">
      <c r="A65" s="50" t="s">
        <v>21</v>
      </c>
      <c r="B65" s="51">
        <v>39983450</v>
      </c>
      <c r="C65" s="50"/>
      <c r="D65" s="51">
        <v>39983450</v>
      </c>
      <c r="E65" s="12"/>
      <c r="F65" s="51">
        <v>39983450</v>
      </c>
      <c r="G65" s="17"/>
      <c r="H65" s="51">
        <v>39983450</v>
      </c>
    </row>
    <row r="66" spans="1:8" s="3" customFormat="1" ht="21" customHeight="1" thickTop="1">
      <c r="A66" s="52" t="s">
        <v>15</v>
      </c>
      <c r="B66" s="53"/>
      <c r="C66" s="52"/>
      <c r="D66" s="53"/>
      <c r="E66" s="12"/>
      <c r="F66" s="18"/>
      <c r="G66" s="18"/>
      <c r="H66" s="18"/>
    </row>
    <row r="67" spans="1:8" s="3" customFormat="1" ht="21" customHeight="1">
      <c r="A67" s="50" t="s">
        <v>55</v>
      </c>
      <c r="B67" s="49">
        <v>19088429</v>
      </c>
      <c r="C67" s="50"/>
      <c r="D67" s="49">
        <v>19088429</v>
      </c>
      <c r="E67" s="12"/>
      <c r="F67" s="49">
        <v>19088429</v>
      </c>
      <c r="G67" s="17"/>
      <c r="H67" s="49">
        <v>19088429</v>
      </c>
    </row>
    <row r="68" spans="1:8" s="3" customFormat="1" ht="21" customHeight="1">
      <c r="A68" s="54" t="s">
        <v>16</v>
      </c>
      <c r="B68" s="48">
        <v>56346232</v>
      </c>
      <c r="C68" s="54"/>
      <c r="D68" s="48">
        <v>56346232</v>
      </c>
      <c r="E68" s="12"/>
      <c r="F68" s="48">
        <v>56346232</v>
      </c>
      <c r="G68" s="17"/>
      <c r="H68" s="48">
        <v>56346232</v>
      </c>
    </row>
    <row r="69" spans="1:8" s="3" customFormat="1" ht="21" customHeight="1">
      <c r="A69" s="54" t="s">
        <v>40</v>
      </c>
      <c r="B69" s="48">
        <v>53596601</v>
      </c>
      <c r="C69" s="54"/>
      <c r="D69" s="48">
        <v>55239381</v>
      </c>
      <c r="E69" s="8"/>
      <c r="F69" s="48">
        <v>55587598</v>
      </c>
      <c r="G69" s="18"/>
      <c r="H69" s="48">
        <v>56354551</v>
      </c>
    </row>
    <row r="70" spans="1:8" s="3" customFormat="1" ht="21" customHeight="1">
      <c r="A70" s="32" t="s">
        <v>17</v>
      </c>
      <c r="B70" s="48"/>
      <c r="C70" s="32"/>
      <c r="D70" s="48"/>
      <c r="E70" s="8"/>
      <c r="F70" s="17"/>
      <c r="G70" s="17"/>
      <c r="H70" s="17"/>
    </row>
    <row r="71" spans="1:8" s="3" customFormat="1" ht="21" customHeight="1">
      <c r="A71" s="34" t="s">
        <v>18</v>
      </c>
      <c r="B71" s="48"/>
      <c r="C71" s="34"/>
      <c r="D71" s="48"/>
      <c r="E71" s="8"/>
      <c r="F71" s="19"/>
      <c r="G71" s="19"/>
      <c r="H71" s="19"/>
    </row>
    <row r="72" spans="1:8" s="3" customFormat="1" ht="21" customHeight="1">
      <c r="A72" s="50" t="s">
        <v>41</v>
      </c>
      <c r="B72" s="47">
        <v>21000000</v>
      </c>
      <c r="C72" s="35"/>
      <c r="D72" s="47">
        <v>21000000</v>
      </c>
      <c r="E72" s="8"/>
      <c r="F72" s="47">
        <v>21000000</v>
      </c>
      <c r="G72" s="17"/>
      <c r="H72" s="47">
        <v>21000000</v>
      </c>
    </row>
    <row r="73" spans="1:8" s="3" customFormat="1" ht="21" customHeight="1">
      <c r="A73" s="50" t="s">
        <v>27</v>
      </c>
      <c r="B73" s="47">
        <v>91500000</v>
      </c>
      <c r="C73" s="35"/>
      <c r="D73" s="47">
        <v>91500000</v>
      </c>
      <c r="E73" s="12"/>
      <c r="F73" s="47">
        <v>91500000</v>
      </c>
      <c r="G73" s="17"/>
      <c r="H73" s="47">
        <v>91500000</v>
      </c>
    </row>
    <row r="74" spans="1:8" s="3" customFormat="1" ht="21" customHeight="1">
      <c r="A74" s="34" t="s">
        <v>19</v>
      </c>
      <c r="B74" s="55">
        <v>144379166</v>
      </c>
      <c r="C74" s="34"/>
      <c r="D74" s="55">
        <v>135841529</v>
      </c>
      <c r="E74" s="8"/>
      <c r="F74" s="55">
        <v>128543236</v>
      </c>
      <c r="G74" s="17"/>
      <c r="H74" s="55">
        <v>120052213</v>
      </c>
    </row>
    <row r="75" spans="1:8" s="3" customFormat="1" ht="21" customHeight="1">
      <c r="A75" s="34" t="s">
        <v>45</v>
      </c>
      <c r="B75" s="48">
        <f>SUM(B67:B74)</f>
        <v>385910428</v>
      </c>
      <c r="C75" s="34"/>
      <c r="D75" s="48">
        <f>SUM(D67:D74)</f>
        <v>379015571</v>
      </c>
      <c r="E75" s="8"/>
      <c r="F75" s="48">
        <f>SUM(F67:F74)</f>
        <v>372065495</v>
      </c>
      <c r="G75" s="17"/>
      <c r="H75" s="48">
        <f>SUM(H67:H74)</f>
        <v>364341425</v>
      </c>
    </row>
    <row r="76" spans="1:8" s="3" customFormat="1" ht="21" customHeight="1">
      <c r="A76" s="32" t="s">
        <v>42</v>
      </c>
      <c r="B76" s="36">
        <v>186639</v>
      </c>
      <c r="C76" s="32"/>
      <c r="D76" s="36">
        <v>229312</v>
      </c>
      <c r="E76" s="8"/>
      <c r="F76" s="36">
        <v>0</v>
      </c>
      <c r="G76" s="17"/>
      <c r="H76" s="36">
        <v>0</v>
      </c>
    </row>
    <row r="77" spans="1:8" s="3" customFormat="1" ht="21" customHeight="1">
      <c r="A77" s="34" t="s">
        <v>43</v>
      </c>
      <c r="B77" s="48">
        <f>SUM(B75:B76)</f>
        <v>386097067</v>
      </c>
      <c r="C77" s="34"/>
      <c r="D77" s="48">
        <f>SUM(D75:D76)</f>
        <v>379244883</v>
      </c>
      <c r="E77" s="8"/>
      <c r="F77" s="48">
        <f>SUM(F75:F76)</f>
        <v>372065495</v>
      </c>
      <c r="G77" s="17"/>
      <c r="H77" s="48">
        <f>SUM(H75:H76)</f>
        <v>364341425</v>
      </c>
    </row>
    <row r="78" spans="1:8" s="3" customFormat="1" ht="21" customHeight="1" thickBot="1">
      <c r="A78" s="44" t="s">
        <v>44</v>
      </c>
      <c r="B78" s="13">
        <f>+B77+B59</f>
        <v>2995623382</v>
      </c>
      <c r="C78" s="44"/>
      <c r="D78" s="13">
        <f>+D77+D59</f>
        <v>2944229789</v>
      </c>
      <c r="E78" s="8"/>
      <c r="F78" s="13">
        <f>F59+F77</f>
        <v>2892092430</v>
      </c>
      <c r="G78" s="17"/>
      <c r="H78" s="13">
        <f>H59+H77</f>
        <v>2838799083</v>
      </c>
    </row>
    <row r="79" spans="1:8" s="3" customFormat="1" ht="21" customHeight="1" thickTop="1">
      <c r="A79" s="32"/>
      <c r="B79" s="48"/>
      <c r="C79" s="32"/>
      <c r="D79" s="48"/>
      <c r="E79" s="8"/>
      <c r="F79" s="17"/>
      <c r="G79" s="17"/>
      <c r="H79" s="17"/>
    </row>
    <row r="80" spans="1:8" s="24" customFormat="1" ht="21" customHeight="1">
      <c r="A80" s="1"/>
      <c r="B80" s="59"/>
      <c r="C80" s="1"/>
      <c r="D80" s="59"/>
      <c r="E80" s="1"/>
      <c r="F80" s="59"/>
      <c r="G80" s="20"/>
      <c r="H80" s="59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80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:Q1"/>
    </sheetView>
  </sheetViews>
  <sheetFormatPr defaultColWidth="9.140625" defaultRowHeight="12.75"/>
  <cols>
    <col min="1" max="5" width="1.7109375" style="60" customWidth="1"/>
    <col min="6" max="6" width="41.8515625" style="60" customWidth="1"/>
    <col min="7" max="7" width="12.7109375" style="66" bestFit="1" customWidth="1"/>
    <col min="8" max="8" width="0.9921875" style="60" customWidth="1"/>
    <col min="9" max="9" width="13.00390625" style="66" bestFit="1" customWidth="1"/>
    <col min="10" max="10" width="0.9921875" style="60" customWidth="1"/>
    <col min="11" max="11" width="12.7109375" style="60" bestFit="1" customWidth="1"/>
    <col min="12" max="12" width="2.140625" style="60" customWidth="1"/>
    <col min="13" max="13" width="12.7109375" style="66" bestFit="1" customWidth="1"/>
    <col min="14" max="14" width="0.9921875" style="60" customWidth="1"/>
    <col min="15" max="15" width="13.00390625" style="66" bestFit="1" customWidth="1"/>
    <col min="16" max="16" width="0.9921875" style="60" customWidth="1"/>
    <col min="17" max="17" width="12.7109375" style="60" customWidth="1"/>
    <col min="18" max="16384" width="9.140625" style="60" customWidth="1"/>
  </cols>
  <sheetData>
    <row r="1" spans="1:17" ht="18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8" customHeight="1">
      <c r="A2" s="87" t="s">
        <v>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8" customHeight="1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8" customHeight="1">
      <c r="A4" s="87" t="s">
        <v>52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7:17" ht="12" customHeight="1">
      <c r="G5" s="61"/>
      <c r="I5" s="61"/>
      <c r="K5" s="12"/>
      <c r="M5" s="62"/>
      <c r="N5" s="63"/>
      <c r="O5" s="61"/>
      <c r="P5" s="63"/>
      <c r="Q5" s="64" t="s">
        <v>23</v>
      </c>
    </row>
    <row r="6" spans="7:17" ht="18" customHeight="1">
      <c r="G6" s="88" t="s">
        <v>1</v>
      </c>
      <c r="H6" s="88"/>
      <c r="I6" s="88"/>
      <c r="J6" s="88"/>
      <c r="K6" s="88"/>
      <c r="L6" s="65"/>
      <c r="M6" s="89" t="s">
        <v>46</v>
      </c>
      <c r="N6" s="89"/>
      <c r="O6" s="89"/>
      <c r="P6" s="89"/>
      <c r="Q6" s="89"/>
    </row>
    <row r="7" spans="7:17" ht="20.25" customHeight="1">
      <c r="G7" s="57" t="s">
        <v>61</v>
      </c>
      <c r="I7" s="57" t="s">
        <v>59</v>
      </c>
      <c r="K7" s="57" t="s">
        <v>65</v>
      </c>
      <c r="M7" s="57" t="s">
        <v>61</v>
      </c>
      <c r="O7" s="57" t="s">
        <v>59</v>
      </c>
      <c r="Q7" s="57" t="s">
        <v>65</v>
      </c>
    </row>
    <row r="8" spans="7:17" ht="12" customHeight="1">
      <c r="G8" s="60"/>
      <c r="I8" s="60"/>
      <c r="M8" s="63"/>
      <c r="N8" s="57"/>
      <c r="O8" s="63"/>
      <c r="P8" s="57"/>
      <c r="Q8" s="63"/>
    </row>
    <row r="9" spans="11:17" ht="12" customHeight="1">
      <c r="K9" s="66"/>
      <c r="Q9" s="66"/>
    </row>
    <row r="10" spans="11:17" ht="7.5" customHeight="1">
      <c r="K10" s="66"/>
      <c r="Q10" s="66"/>
    </row>
    <row r="11" spans="1:18" ht="18" customHeight="1">
      <c r="A11" s="60" t="s">
        <v>66</v>
      </c>
      <c r="G11" s="67">
        <v>25649377</v>
      </c>
      <c r="I11" s="67">
        <v>25520802</v>
      </c>
      <c r="K11" s="67">
        <v>25843061</v>
      </c>
      <c r="M11" s="67">
        <v>24598003</v>
      </c>
      <c r="O11" s="67">
        <v>24521135</v>
      </c>
      <c r="Q11" s="67">
        <v>24830973</v>
      </c>
      <c r="R11" s="12"/>
    </row>
    <row r="12" spans="1:18" ht="18" customHeight="1">
      <c r="A12" s="60" t="s">
        <v>67</v>
      </c>
      <c r="G12" s="67">
        <v>9372017</v>
      </c>
      <c r="I12" s="67">
        <v>9217980</v>
      </c>
      <c r="K12" s="67">
        <v>9809594</v>
      </c>
      <c r="L12" s="68"/>
      <c r="M12" s="67">
        <v>8931397</v>
      </c>
      <c r="O12" s="67">
        <v>8806104</v>
      </c>
      <c r="Q12" s="67">
        <v>9380405</v>
      </c>
      <c r="R12" s="12"/>
    </row>
    <row r="13" spans="3:18" ht="18" customHeight="1">
      <c r="C13" s="60" t="s">
        <v>68</v>
      </c>
      <c r="G13" s="69">
        <f>G11-G12</f>
        <v>16277360</v>
      </c>
      <c r="I13" s="69">
        <f>I11-I12</f>
        <v>16302822</v>
      </c>
      <c r="K13" s="69">
        <f>K11-K12</f>
        <v>16033467</v>
      </c>
      <c r="M13" s="69">
        <f>M11-M12</f>
        <v>15666606</v>
      </c>
      <c r="O13" s="69">
        <f>O11-O12</f>
        <v>15715031</v>
      </c>
      <c r="Q13" s="69">
        <f>Q11-Q12</f>
        <v>15450568</v>
      </c>
      <c r="R13" s="12"/>
    </row>
    <row r="14" spans="1:18" ht="18" customHeight="1">
      <c r="A14" s="60" t="s">
        <v>69</v>
      </c>
      <c r="G14" s="67">
        <v>9030201</v>
      </c>
      <c r="I14" s="67">
        <v>8478278</v>
      </c>
      <c r="K14" s="67">
        <v>8257378</v>
      </c>
      <c r="M14" s="67">
        <v>7986901</v>
      </c>
      <c r="O14" s="67">
        <v>7334092</v>
      </c>
      <c r="Q14" s="67">
        <v>7372162</v>
      </c>
      <c r="R14" s="12"/>
    </row>
    <row r="15" spans="1:18" ht="18" customHeight="1">
      <c r="A15" s="60" t="s">
        <v>70</v>
      </c>
      <c r="G15" s="67">
        <v>2310756</v>
      </c>
      <c r="I15" s="67">
        <v>2222866</v>
      </c>
      <c r="K15" s="67">
        <v>2153866</v>
      </c>
      <c r="M15" s="67">
        <v>2281335</v>
      </c>
      <c r="O15" s="67">
        <v>2195582</v>
      </c>
      <c r="Q15" s="67">
        <v>2128703</v>
      </c>
      <c r="R15" s="12"/>
    </row>
    <row r="16" spans="3:18" ht="18" customHeight="1">
      <c r="C16" s="60" t="s">
        <v>71</v>
      </c>
      <c r="G16" s="69">
        <f>G14-G15</f>
        <v>6719445</v>
      </c>
      <c r="I16" s="69">
        <f>I14-I15</f>
        <v>6255412</v>
      </c>
      <c r="K16" s="69">
        <f>K14-K15</f>
        <v>6103512</v>
      </c>
      <c r="M16" s="69">
        <f>M14-M15</f>
        <v>5705566</v>
      </c>
      <c r="O16" s="69">
        <f>O14-O15</f>
        <v>5138510</v>
      </c>
      <c r="Q16" s="69">
        <f>Q14-Q15</f>
        <v>5243459</v>
      </c>
      <c r="R16" s="12"/>
    </row>
    <row r="17" spans="1:18" ht="18" customHeight="1">
      <c r="A17" s="60" t="s">
        <v>72</v>
      </c>
      <c r="G17" s="70">
        <v>1629333</v>
      </c>
      <c r="I17" s="70">
        <v>2026096</v>
      </c>
      <c r="K17" s="70">
        <v>1955351</v>
      </c>
      <c r="M17" s="67">
        <v>1548371</v>
      </c>
      <c r="O17" s="67">
        <v>1537369</v>
      </c>
      <c r="Q17" s="67">
        <v>1884263</v>
      </c>
      <c r="R17" s="12"/>
    </row>
    <row r="18" spans="1:18" ht="18" customHeight="1">
      <c r="A18" s="60" t="s">
        <v>73</v>
      </c>
      <c r="G18" s="67">
        <v>1328786</v>
      </c>
      <c r="I18" s="67">
        <v>1222427</v>
      </c>
      <c r="K18" s="67">
        <v>1530636</v>
      </c>
      <c r="M18" s="67">
        <v>1328786</v>
      </c>
      <c r="O18" s="67">
        <v>448320</v>
      </c>
      <c r="Q18" s="67">
        <v>603505</v>
      </c>
      <c r="R18" s="12"/>
    </row>
    <row r="19" spans="1:18" ht="18" customHeight="1">
      <c r="A19" s="60" t="s">
        <v>74</v>
      </c>
      <c r="G19" s="67">
        <v>81996</v>
      </c>
      <c r="I19" s="67">
        <v>41393</v>
      </c>
      <c r="K19" s="67">
        <v>60836</v>
      </c>
      <c r="M19" s="67">
        <v>0</v>
      </c>
      <c r="O19" s="67">
        <v>0</v>
      </c>
      <c r="Q19" s="67">
        <v>0</v>
      </c>
      <c r="R19" s="12"/>
    </row>
    <row r="20" spans="1:18" ht="18" customHeight="1">
      <c r="A20" s="60" t="s">
        <v>75</v>
      </c>
      <c r="B20" s="71"/>
      <c r="C20" s="71"/>
      <c r="D20" s="71"/>
      <c r="E20" s="71"/>
      <c r="F20" s="71"/>
      <c r="G20" s="72">
        <v>203953</v>
      </c>
      <c r="I20" s="72">
        <v>541604</v>
      </c>
      <c r="K20" s="67">
        <v>100464</v>
      </c>
      <c r="M20" s="67">
        <v>197556</v>
      </c>
      <c r="O20" s="67">
        <v>346424</v>
      </c>
      <c r="Q20" s="67">
        <v>99196</v>
      </c>
      <c r="R20" s="12"/>
    </row>
    <row r="21" spans="1:18" ht="18" customHeight="1">
      <c r="A21" s="60" t="s">
        <v>76</v>
      </c>
      <c r="B21" s="71"/>
      <c r="C21" s="71"/>
      <c r="D21" s="71"/>
      <c r="E21" s="71"/>
      <c r="F21" s="71"/>
      <c r="G21" s="72">
        <v>868641</v>
      </c>
      <c r="I21" s="72">
        <v>783985</v>
      </c>
      <c r="K21" s="67">
        <v>787482</v>
      </c>
      <c r="M21" s="67">
        <v>1194013</v>
      </c>
      <c r="O21" s="67">
        <v>780926</v>
      </c>
      <c r="Q21" s="67">
        <v>1059410</v>
      </c>
      <c r="R21" s="12"/>
    </row>
    <row r="22" spans="1:18" ht="18" customHeight="1">
      <c r="A22" s="60" t="s">
        <v>77</v>
      </c>
      <c r="G22" s="73">
        <v>106319</v>
      </c>
      <c r="I22" s="73">
        <v>192720</v>
      </c>
      <c r="K22" s="73">
        <v>134120</v>
      </c>
      <c r="M22" s="67">
        <v>74258</v>
      </c>
      <c r="O22" s="67">
        <v>155336</v>
      </c>
      <c r="Q22" s="67">
        <v>111026</v>
      </c>
      <c r="R22" s="12"/>
    </row>
    <row r="23" spans="3:18" ht="18" customHeight="1">
      <c r="C23" s="60" t="s">
        <v>78</v>
      </c>
      <c r="G23" s="69">
        <f>G13+G16+SUM(G17:G22)</f>
        <v>27215833</v>
      </c>
      <c r="I23" s="69">
        <f>I13+I16+SUM(I17:I22)</f>
        <v>27366459</v>
      </c>
      <c r="K23" s="69">
        <f>K13+K16+SUM(K17:K22)</f>
        <v>26705868</v>
      </c>
      <c r="M23" s="69">
        <f>M13+M16+SUM(M17:M22)</f>
        <v>25715156</v>
      </c>
      <c r="O23" s="69">
        <f>O13+O16+SUM(O17:O22)</f>
        <v>24121916</v>
      </c>
      <c r="Q23" s="69">
        <f>Q13+Q16+SUM(Q17:Q22)</f>
        <v>24451427</v>
      </c>
      <c r="R23" s="12"/>
    </row>
    <row r="24" spans="1:18" ht="18" customHeight="1">
      <c r="A24" s="60" t="s">
        <v>79</v>
      </c>
      <c r="G24" s="67"/>
      <c r="I24" s="67"/>
      <c r="K24" s="67"/>
      <c r="M24" s="67"/>
      <c r="O24" s="67"/>
      <c r="Q24" s="67"/>
      <c r="R24" s="12"/>
    </row>
    <row r="25" spans="3:18" ht="18" customHeight="1">
      <c r="C25" s="60" t="s">
        <v>80</v>
      </c>
      <c r="G25" s="67">
        <v>6218865</v>
      </c>
      <c r="I25" s="67">
        <v>6157097</v>
      </c>
      <c r="K25" s="67">
        <v>6238192</v>
      </c>
      <c r="M25" s="67">
        <v>5621862</v>
      </c>
      <c r="O25" s="67">
        <f>5519656</f>
        <v>5519656</v>
      </c>
      <c r="Q25" s="67">
        <v>5690487</v>
      </c>
      <c r="R25" s="12"/>
    </row>
    <row r="26" spans="3:18" ht="18" customHeight="1">
      <c r="C26" s="60" t="s">
        <v>81</v>
      </c>
      <c r="G26" s="67">
        <v>33215</v>
      </c>
      <c r="I26" s="67">
        <v>43012</v>
      </c>
      <c r="K26" s="67">
        <v>19164</v>
      </c>
      <c r="M26" s="67">
        <v>14700</v>
      </c>
      <c r="O26" s="67">
        <v>37350</v>
      </c>
      <c r="Q26" s="67">
        <v>14700</v>
      </c>
      <c r="R26" s="12"/>
    </row>
    <row r="27" spans="3:18" ht="18" customHeight="1">
      <c r="C27" s="60" t="s">
        <v>82</v>
      </c>
      <c r="G27" s="67">
        <v>2190823</v>
      </c>
      <c r="I27" s="67">
        <v>2534871</v>
      </c>
      <c r="K27" s="67">
        <v>2185141</v>
      </c>
      <c r="M27" s="67">
        <v>2010371</v>
      </c>
      <c r="O27" s="67">
        <v>2365075</v>
      </c>
      <c r="Q27" s="67">
        <v>2002015</v>
      </c>
      <c r="R27" s="12"/>
    </row>
    <row r="28" spans="3:18" ht="18" customHeight="1">
      <c r="C28" s="60" t="s">
        <v>83</v>
      </c>
      <c r="G28" s="67">
        <v>864523</v>
      </c>
      <c r="I28" s="67">
        <v>838527</v>
      </c>
      <c r="K28" s="67">
        <v>880624</v>
      </c>
      <c r="M28" s="67">
        <v>848068</v>
      </c>
      <c r="O28" s="67">
        <v>804745</v>
      </c>
      <c r="Q28" s="67">
        <v>851332</v>
      </c>
      <c r="R28" s="12"/>
    </row>
    <row r="29" spans="3:18" ht="18" customHeight="1">
      <c r="C29" s="60" t="s">
        <v>27</v>
      </c>
      <c r="G29" s="73">
        <v>1774705</v>
      </c>
      <c r="I29" s="73">
        <v>3394939</v>
      </c>
      <c r="K29" s="73">
        <v>3532928</v>
      </c>
      <c r="M29" s="73">
        <v>1587544</v>
      </c>
      <c r="O29" s="73">
        <f>3180449</f>
        <v>3180449</v>
      </c>
      <c r="Q29" s="73">
        <v>3376344</v>
      </c>
      <c r="R29" s="12"/>
    </row>
    <row r="30" spans="5:18" ht="18" customHeight="1">
      <c r="E30" s="60" t="s">
        <v>84</v>
      </c>
      <c r="G30" s="69">
        <f>SUM(G25:G29)</f>
        <v>11082131</v>
      </c>
      <c r="I30" s="69">
        <f>SUM(I25:I29)</f>
        <v>12968446</v>
      </c>
      <c r="K30" s="69">
        <f>SUM(K25:K29)</f>
        <v>12856049</v>
      </c>
      <c r="M30" s="69">
        <f>SUM(M25:M29)</f>
        <v>10082545</v>
      </c>
      <c r="O30" s="69">
        <f>SUM(O25:O29)</f>
        <v>11907275</v>
      </c>
      <c r="Q30" s="69">
        <f>SUM(Q25:Q29)</f>
        <v>11934878</v>
      </c>
      <c r="R30" s="12"/>
    </row>
    <row r="31" spans="1:18" ht="18" customHeight="1">
      <c r="A31" s="60" t="s">
        <v>85</v>
      </c>
      <c r="G31" s="73">
        <v>5805674</v>
      </c>
      <c r="I31" s="73">
        <v>3596410</v>
      </c>
      <c r="K31" s="73">
        <v>3644165</v>
      </c>
      <c r="M31" s="73">
        <v>5519109</v>
      </c>
      <c r="O31" s="73">
        <f>3221323</f>
        <v>3221323</v>
      </c>
      <c r="Q31" s="73">
        <v>3621761</v>
      </c>
      <c r="R31" s="12"/>
    </row>
    <row r="32" spans="1:18" ht="18" customHeight="1">
      <c r="A32" s="60" t="s">
        <v>86</v>
      </c>
      <c r="G32" s="67">
        <f>+G23-G30-G31</f>
        <v>10328028</v>
      </c>
      <c r="I32" s="67">
        <f>+I23-I30-I31</f>
        <v>10801603</v>
      </c>
      <c r="K32" s="67">
        <f>K23-K30-K31</f>
        <v>10205654</v>
      </c>
      <c r="M32" s="67">
        <f>M23-M30-M31</f>
        <v>10113502</v>
      </c>
      <c r="O32" s="67">
        <f>O23-O30-O31</f>
        <v>8993318</v>
      </c>
      <c r="Q32" s="67">
        <f>Q23-Q30-Q31</f>
        <v>8894788</v>
      </c>
      <c r="R32" s="12"/>
    </row>
    <row r="33" spans="1:18" ht="18" customHeight="1">
      <c r="A33" s="60" t="s">
        <v>87</v>
      </c>
      <c r="G33" s="74">
        <v>1951349</v>
      </c>
      <c r="I33" s="74">
        <v>2468827</v>
      </c>
      <c r="K33" s="74">
        <v>1828202</v>
      </c>
      <c r="M33" s="73">
        <v>1854515</v>
      </c>
      <c r="O33" s="73">
        <v>2096014</v>
      </c>
      <c r="Q33" s="73">
        <v>1517303</v>
      </c>
      <c r="R33" s="12"/>
    </row>
    <row r="34" spans="1:18" ht="18" customHeight="1">
      <c r="A34" s="60" t="s">
        <v>88</v>
      </c>
      <c r="G34" s="69">
        <f>G32-G33</f>
        <v>8376679</v>
      </c>
      <c r="I34" s="69">
        <f>I32-I33</f>
        <v>8332776</v>
      </c>
      <c r="K34" s="69">
        <f>K32-K33</f>
        <v>8377452</v>
      </c>
      <c r="M34" s="69">
        <f>M32-M33</f>
        <v>8258987</v>
      </c>
      <c r="O34" s="69">
        <f>O32-O33</f>
        <v>6897304</v>
      </c>
      <c r="Q34" s="69">
        <f>Q32-Q33</f>
        <v>7377485</v>
      </c>
      <c r="R34" s="12"/>
    </row>
    <row r="35" spans="1:18" ht="18" customHeight="1">
      <c r="A35" s="60" t="s">
        <v>89</v>
      </c>
      <c r="G35" s="70"/>
      <c r="I35" s="70"/>
      <c r="K35" s="70"/>
      <c r="M35" s="70"/>
      <c r="O35" s="70"/>
      <c r="Q35" s="70"/>
      <c r="R35" s="12"/>
    </row>
    <row r="36" spans="3:18" ht="18" customHeight="1">
      <c r="C36" s="60" t="s">
        <v>90</v>
      </c>
      <c r="G36" s="70"/>
      <c r="I36" s="70"/>
      <c r="K36" s="70"/>
      <c r="M36" s="70"/>
      <c r="O36" s="70"/>
      <c r="Q36" s="70"/>
      <c r="R36" s="12"/>
    </row>
    <row r="37" spans="5:18" ht="18" customHeight="1">
      <c r="E37" s="60" t="s">
        <v>91</v>
      </c>
      <c r="G37" s="67">
        <v>1459609</v>
      </c>
      <c r="I37" s="75">
        <v>-858035</v>
      </c>
      <c r="K37" s="67">
        <v>1001478</v>
      </c>
      <c r="M37" s="67">
        <v>1422424</v>
      </c>
      <c r="O37" s="75">
        <v>-732119</v>
      </c>
      <c r="Q37" s="67">
        <v>1051518</v>
      </c>
      <c r="R37" s="12"/>
    </row>
    <row r="38" spans="5:18" ht="18" customHeight="1">
      <c r="E38" s="60" t="s">
        <v>92</v>
      </c>
      <c r="G38" s="67"/>
      <c r="I38" s="67"/>
      <c r="K38" s="67"/>
      <c r="M38" s="67"/>
      <c r="O38" s="67"/>
      <c r="Q38" s="67"/>
      <c r="R38" s="12"/>
    </row>
    <row r="39" spans="6:18" ht="18" customHeight="1">
      <c r="F39" s="60" t="s">
        <v>93</v>
      </c>
      <c r="G39" s="76">
        <v>-2539323</v>
      </c>
      <c r="I39" s="74">
        <v>357856</v>
      </c>
      <c r="K39" s="76">
        <v>-424512</v>
      </c>
      <c r="M39" s="76">
        <v>-1634886</v>
      </c>
      <c r="O39" s="74">
        <v>900237</v>
      </c>
      <c r="Q39" s="76">
        <v>-405567</v>
      </c>
      <c r="R39" s="12"/>
    </row>
    <row r="40" spans="5:18" ht="18" customHeight="1">
      <c r="E40" s="60" t="s">
        <v>94</v>
      </c>
      <c r="G40" s="76">
        <v>-330351</v>
      </c>
      <c r="I40" s="74">
        <v>235002</v>
      </c>
      <c r="K40" s="76">
        <v>-209056</v>
      </c>
      <c r="M40" s="76">
        <v>-322491</v>
      </c>
      <c r="O40" s="74">
        <v>203952</v>
      </c>
      <c r="Q40" s="76">
        <v>-219768</v>
      </c>
      <c r="R40" s="12"/>
    </row>
    <row r="41" spans="3:18" ht="18" customHeight="1">
      <c r="C41" s="60" t="s">
        <v>95</v>
      </c>
      <c r="G41" s="77"/>
      <c r="I41" s="77"/>
      <c r="K41" s="77"/>
      <c r="M41" s="77"/>
      <c r="O41" s="77"/>
      <c r="Q41" s="77"/>
      <c r="R41" s="12"/>
    </row>
    <row r="42" spans="5:18" ht="18" customHeight="1">
      <c r="E42" s="60" t="s">
        <v>96</v>
      </c>
      <c r="G42" s="77"/>
      <c r="I42" s="77"/>
      <c r="K42" s="77"/>
      <c r="M42" s="77"/>
      <c r="O42" s="77"/>
      <c r="Q42" s="77"/>
      <c r="R42" s="12"/>
    </row>
    <row r="43" spans="6:18" ht="18" customHeight="1">
      <c r="F43" s="60" t="s">
        <v>97</v>
      </c>
      <c r="G43" s="74">
        <v>226</v>
      </c>
      <c r="I43" s="74">
        <v>149023</v>
      </c>
      <c r="K43" s="67">
        <v>0</v>
      </c>
      <c r="M43" s="74">
        <v>226</v>
      </c>
      <c r="O43" s="74">
        <v>156410</v>
      </c>
      <c r="Q43" s="67">
        <v>0</v>
      </c>
      <c r="R43" s="12"/>
    </row>
    <row r="44" spans="5:18" ht="18" customHeight="1">
      <c r="E44" s="60" t="s">
        <v>94</v>
      </c>
      <c r="G44" s="75">
        <v>-190</v>
      </c>
      <c r="I44" s="75">
        <v>-28895</v>
      </c>
      <c r="K44" s="67">
        <v>0</v>
      </c>
      <c r="M44" s="75">
        <v>-190</v>
      </c>
      <c r="O44" s="75">
        <v>-30372</v>
      </c>
      <c r="Q44" s="67">
        <v>0</v>
      </c>
      <c r="R44" s="12"/>
    </row>
    <row r="45" spans="6:18" ht="18" customHeight="1">
      <c r="F45" s="78" t="s">
        <v>98</v>
      </c>
      <c r="G45" s="79">
        <f>SUM(G37:G44)</f>
        <v>-1410029</v>
      </c>
      <c r="I45" s="79">
        <f>SUM(I37:I44)</f>
        <v>-145049</v>
      </c>
      <c r="K45" s="80">
        <f>SUM(K37:K44)</f>
        <v>367910</v>
      </c>
      <c r="M45" s="81">
        <f>SUM(M37:M44)</f>
        <v>-534917</v>
      </c>
      <c r="O45" s="81">
        <f>SUM(O37:O44)</f>
        <v>498108</v>
      </c>
      <c r="Q45" s="80">
        <f>SUM(Q37:Q44)</f>
        <v>426183</v>
      </c>
      <c r="R45" s="12"/>
    </row>
    <row r="46" spans="1:18" ht="18" customHeight="1" thickBot="1">
      <c r="A46" s="63" t="s">
        <v>99</v>
      </c>
      <c r="G46" s="82">
        <f>G34+G45</f>
        <v>6966650</v>
      </c>
      <c r="I46" s="82">
        <f>I34+I45</f>
        <v>8187727</v>
      </c>
      <c r="K46" s="82">
        <f>K34+K45</f>
        <v>8745362</v>
      </c>
      <c r="M46" s="82">
        <f>M34+M45</f>
        <v>7724070</v>
      </c>
      <c r="O46" s="82">
        <f>O34+O45</f>
        <v>7395412</v>
      </c>
      <c r="Q46" s="82">
        <f>Q34+Q45</f>
        <v>7803668</v>
      </c>
      <c r="R46" s="12"/>
    </row>
    <row r="47" spans="1:18" ht="18" customHeight="1" thickTop="1">
      <c r="A47" s="63" t="s">
        <v>100</v>
      </c>
      <c r="G47" s="67"/>
      <c r="I47" s="67"/>
      <c r="K47" s="67"/>
      <c r="M47" s="67"/>
      <c r="O47" s="67"/>
      <c r="Q47" s="67"/>
      <c r="R47" s="12"/>
    </row>
    <row r="48" spans="3:18" ht="18" customHeight="1">
      <c r="C48" s="60" t="s">
        <v>101</v>
      </c>
      <c r="G48" s="67">
        <f>+G34-G49</f>
        <v>8304700</v>
      </c>
      <c r="I48" s="67">
        <f>+I34-I49</f>
        <v>8267448</v>
      </c>
      <c r="K48" s="67">
        <f>+K34-K49</f>
        <v>8317185</v>
      </c>
      <c r="M48" s="67">
        <f>M34-M49</f>
        <v>8258987</v>
      </c>
      <c r="O48" s="67">
        <f>O34-O49</f>
        <v>6897304</v>
      </c>
      <c r="Q48" s="67">
        <f>Q34-Q49</f>
        <v>7377485</v>
      </c>
      <c r="R48" s="12"/>
    </row>
    <row r="49" spans="3:18" ht="18" customHeight="1">
      <c r="C49" s="60" t="s">
        <v>102</v>
      </c>
      <c r="G49" s="67">
        <v>71979</v>
      </c>
      <c r="I49" s="67">
        <v>65328</v>
      </c>
      <c r="K49" s="67">
        <v>60267</v>
      </c>
      <c r="M49" s="67">
        <v>0</v>
      </c>
      <c r="O49" s="67">
        <v>0</v>
      </c>
      <c r="Q49" s="67">
        <v>0</v>
      </c>
      <c r="R49" s="12"/>
    </row>
    <row r="50" spans="7:18" ht="18" customHeight="1" thickBot="1">
      <c r="G50" s="82">
        <f>SUM(G48:G49)</f>
        <v>8376679</v>
      </c>
      <c r="I50" s="82">
        <f>SUM(I48:I49)</f>
        <v>8332776</v>
      </c>
      <c r="K50" s="82">
        <f>SUM(K48:K49)</f>
        <v>8377452</v>
      </c>
      <c r="M50" s="82">
        <f>SUM(M48:M49)</f>
        <v>8258987</v>
      </c>
      <c r="O50" s="82">
        <f>SUM(O48:O49)</f>
        <v>6897304</v>
      </c>
      <c r="Q50" s="82">
        <f>SUM(Q48:Q49)</f>
        <v>7377485</v>
      </c>
      <c r="R50" s="12"/>
    </row>
    <row r="51" spans="1:18" ht="18" customHeight="1" thickTop="1">
      <c r="A51" s="63" t="s">
        <v>103</v>
      </c>
      <c r="G51" s="67"/>
      <c r="I51" s="67"/>
      <c r="K51" s="67"/>
      <c r="M51" s="67"/>
      <c r="O51" s="67"/>
      <c r="Q51" s="67"/>
      <c r="R51" s="12"/>
    </row>
    <row r="52" spans="3:18" ht="18" customHeight="1">
      <c r="C52" s="60" t="s">
        <v>101</v>
      </c>
      <c r="G52" s="74">
        <f>+G46-G53</f>
        <v>6894670</v>
      </c>
      <c r="I52" s="74">
        <f>+I46-I53</f>
        <v>8128352</v>
      </c>
      <c r="K52" s="74">
        <f>+K46-K53</f>
        <v>8685141</v>
      </c>
      <c r="M52" s="74">
        <f>M46-M53</f>
        <v>7724070</v>
      </c>
      <c r="O52" s="74">
        <f>O46-O53</f>
        <v>7395412</v>
      </c>
      <c r="Q52" s="74">
        <f>Q46-Q53</f>
        <v>7803668</v>
      </c>
      <c r="R52" s="12"/>
    </row>
    <row r="53" spans="3:18" ht="18" customHeight="1">
      <c r="C53" s="60" t="s">
        <v>102</v>
      </c>
      <c r="G53" s="67">
        <v>71980</v>
      </c>
      <c r="I53" s="67">
        <v>59375</v>
      </c>
      <c r="K53" s="67">
        <v>60221</v>
      </c>
      <c r="M53" s="67">
        <v>0</v>
      </c>
      <c r="O53" s="67">
        <v>0</v>
      </c>
      <c r="Q53" s="67">
        <v>0</v>
      </c>
      <c r="R53" s="12"/>
    </row>
    <row r="54" spans="7:18" ht="18" customHeight="1" thickBot="1">
      <c r="G54" s="82">
        <f>SUM(G52:G53)</f>
        <v>6966650</v>
      </c>
      <c r="I54" s="82">
        <f>SUM(I52:I53)</f>
        <v>8187727</v>
      </c>
      <c r="K54" s="82">
        <f>SUM(K52:K53)</f>
        <v>8745362</v>
      </c>
      <c r="M54" s="82">
        <f>SUM(M52:M53)</f>
        <v>7724070</v>
      </c>
      <c r="O54" s="82">
        <f>SUM(O52:O53)</f>
        <v>7395412</v>
      </c>
      <c r="Q54" s="82">
        <f>SUM(Q52:Q53)</f>
        <v>7803668</v>
      </c>
      <c r="R54" s="12"/>
    </row>
    <row r="55" spans="1:18" ht="18" customHeight="1" thickBot="1" thickTop="1">
      <c r="A55" s="63" t="s">
        <v>104</v>
      </c>
      <c r="G55" s="83">
        <f>G48/G56</f>
        <v>4.350645914829035</v>
      </c>
      <c r="I55" s="83">
        <f>I48/I56</f>
        <v>4.3311304282227505</v>
      </c>
      <c r="K55" s="83">
        <f>K48/K56</f>
        <v>4.357186526078887</v>
      </c>
      <c r="M55" s="83">
        <f>M48/M56</f>
        <v>4.32669790024638</v>
      </c>
      <c r="O55" s="83">
        <f>O48/O56</f>
        <v>3.613342742174186</v>
      </c>
      <c r="Q55" s="83">
        <f>Q48/Q56</f>
        <v>3.864898789476138</v>
      </c>
      <c r="R55" s="12"/>
    </row>
    <row r="56" spans="1:18" ht="18" customHeight="1" thickBot="1" thickTop="1">
      <c r="A56" s="63" t="s">
        <v>105</v>
      </c>
      <c r="B56" s="63"/>
      <c r="C56" s="63"/>
      <c r="D56" s="63"/>
      <c r="G56" s="84">
        <v>1908843</v>
      </c>
      <c r="H56" s="64"/>
      <c r="I56" s="84">
        <v>1908843</v>
      </c>
      <c r="J56" s="64"/>
      <c r="K56" s="84">
        <v>1908843</v>
      </c>
      <c r="L56" s="64"/>
      <c r="M56" s="84">
        <v>1908843</v>
      </c>
      <c r="O56" s="84">
        <v>1908843</v>
      </c>
      <c r="Q56" s="84">
        <v>1908843</v>
      </c>
      <c r="R56" s="12"/>
    </row>
    <row r="57" ht="19.5" thickTop="1"/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krmarisa</cp:lastModifiedBy>
  <cp:lastPrinted>2017-04-20T03:34:18Z</cp:lastPrinted>
  <dcterms:created xsi:type="dcterms:W3CDTF">2008-01-03T03:04:02Z</dcterms:created>
  <dcterms:modified xsi:type="dcterms:W3CDTF">2017-04-20T03:35:14Z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System Account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