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3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ไตรมาส ธ.ค. 60" sheetId="3" r:id="rId3"/>
    <sheet name="ปี ธ.ค. 60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2">'ไตรมาส ธ.ค. 60'!$A$1:$Q$58</definedName>
    <definedName name="_xlnm.Print_Area" localSheetId="3">'ปี ธ.ค. 60'!$A$1:$M$58</definedName>
    <definedName name="_xlnm.Print_Titles" localSheetId="1">'งบแสดงฐานะการเงิน'!$1:$9</definedName>
    <definedName name="_xlnm.Print_Titles" localSheetId="0">'งบแสดงฐานะการเงิน(เอกสารภายใน)'!$1:$10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<sst xmlns="http://schemas.openxmlformats.org/spreadsheetml/2006/main" count="253" uniqueCount="119">
  <si>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</si>
  <si>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</si>
  <si>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</si>
  <si>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</si>
  <si>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</si>
  <si>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</si>
  <si>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</si>
  <si>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</si>
  <si>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</si>
  <si>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</si>
  <si>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</si>
  <si>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</si>
  <si>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</si>
  <si>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</si>
  <si>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</si>
  <si>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</si>
  <si>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</si>
  <si>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</si>
  <si>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</si>
  <si>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</si>
  <si>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</si>
  <si>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</si>
  <si>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</si>
  <si>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</si>
  <si>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</si>
  <si>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</si>
  <si>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</si>
  <si>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</si>
  <si>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</si>
  <si>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</si>
  <si>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</si>
  <si>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</si>
  <si>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</si>
  <si>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</si>
  <si>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</si>
  <si>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</si>
  <si>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</si>
  <si>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</si>
  <si>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</si>
  <si>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</si>
  <si>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</si>
  <si>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</si>
  <si>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</si>
  <si>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</si>
  <si>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</si>
  <si>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</si>
  <si>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</si>
  <si>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</si>
  <si>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</si>
  <si>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</si>
  <si>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</si>
  <si>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</si>
  <si>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</si>
  <si>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</si>
  <si>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</si>
  <si>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</si>
  <si>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</si>
  <si>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</si>
  <si>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</si>
  <si>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</si>
  <si>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</si>
  <si>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</si>
  <si>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</si>
  <si>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</si>
  <si>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</si>
  <si>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</si>
  <si>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</si>
  <si>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</si>
  <si>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</si>
  <si>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</si>
  <si>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ลูกหนี้ซื้อหลักทรัพย์ด้วยเงินสด</t>
  </si>
  <si>
    <t>ณ วันที่ 31 ธันวาคม 2560</t>
  </si>
  <si>
    <t>งบกำไรขาดทุนและกำไรขาดทุนเบ็ดเสร็จอื่น</t>
  </si>
  <si>
    <t>สำหรับงวดสามเดือนสิ้นสุด</t>
  </si>
  <si>
    <t>31 ธันวาคม 2560</t>
  </si>
  <si>
    <t>30 กันยายน 2560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</si>
  <si>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</si>
  <si>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</si>
  <si>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</si>
  <si>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</si>
  <si>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</si>
  <si>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</si>
  <si>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</si>
  <si>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</si>
  <si>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</si>
  <si>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</si>
  <si>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</si>
  <si>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</si>
  <si>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</si>
  <si>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</si>
  <si>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</si>
  <si>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</si>
  <si>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</si>
  <si>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</si>
  <si>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</si>
  <si>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</si>
  <si>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</si>
  <si>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</si>
  <si>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</si>
  <si>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</si>
  <si>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</si>
  <si>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</si>
  <si>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</si>
  <si>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</si>
  <si>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กำไร (ขาดทุน) จากการแปลงค่างบการเงินจากการ</t>
  </si>
  <si>
    <t>ดำเนินงานในต่างประเทศ</t>
  </si>
  <si>
    <t>ภาษีเงินได้เกี่ยวกับองค์ประกอบของกำไร (ขาดทุน) เบ็ดเสร็จอื่น</t>
  </si>
  <si>
    <t>รายการที่ไม่จัดประเภทรายการใหม่เข้าไปไว้ในกำไรหรือขาดทุนในภายหลัง</t>
  </si>
  <si>
    <t>กำไร (ขาดทุน) จากการประมาณการตามหลักคณิตศาสตร์</t>
  </si>
  <si>
    <t>ประกันภัยสำหรับโครงการผลประโยชน์ของพนักงาน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</si>
  <si>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</si>
  <si>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</si>
  <si>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</si>
  <si>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</si>
  <si>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</si>
  <si>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</si>
  <si>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</si>
  <si>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</si>
  <si>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สำหรับปีสิ้นสุดวันที่ 31 ธันวาคม 2560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</si>
</sst>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;\(#,##0\)"/>
    <numFmt numFmtId="201" formatCode="#,##0.0;\(#,##0\)"/>
    <numFmt numFmtId="202" formatCode="#,##0.0000;\(#,##0.00\)"/>
    <numFmt numFmtId="203" formatCode="#,##0;\(#,##0\)"/>
    <numFmt numFmtId="204" formatCode="#,##0.00;\(#,##0.00\)"/>
    <numFmt numFmtId="205" formatCode="#,##0.00_ ;[Red]\-#,##0.00\ "/>
    <numFmt numFmtId="206" formatCode="#,##0.0"/>
    <numFmt numFmtId="207" formatCode="_-* #,##0.000_-;\-* #,##0.000_-;_-* &quot;-&quot;??_-;_-@_-"/>
    <numFmt numFmtId="208" formatCode="_-* #,##0.0_-;\-* #,##0.0_-;_-* &quot;-&quot;??_-;_-@_-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(* #,##0.00000_);_(* \(#,##0.00000\);_(* &quot;-&quot;?????_);_(@_)"/>
    <numFmt numFmtId="214" formatCode="#,##0.0;\-#,##0.0"/>
    <numFmt numFmtId="215" formatCode="#,##0.000;\(#,##0.000\)"/>
    <numFmt numFmtId="216" formatCode="#,##0.0;\(#,##0.0\)"/>
    <numFmt numFmtId="217" formatCode="#,##0;\(#,##0\);\-"/>
    <numFmt numFmtId="218" formatCode="0,000;\(#,##0\);\-"/>
    <numFmt numFmtId="219" formatCode="##,#0_;\(#,##0\);\-"/>
    <numFmt numFmtId="220" formatCode="#,##0\ ;\(#,##0\);\-"/>
    <numFmt numFmtId="221" formatCode="##,#0\)_;\(#,##0\);\-"/>
    <numFmt numFmtId="222" formatCode="#,##0_);\(#,##0\);\-"/>
    <numFmt numFmtId="223" formatCode="#,##0_);\(#,##0\);"/>
    <numFmt numFmtId="224" formatCode="#,##0\ \ _);\(#,##0\)\,"/>
    <numFmt numFmtId="225" formatCode="#,##0\ \ _);\(#,##0\)"/>
    <numFmt numFmtId="226" formatCode="#,##0\ _);\(#,##0\)"/>
    <numFmt numFmtId="227" formatCode="#,##0\ ;\(#,##0\);"/>
    <numFmt numFmtId="228" formatCode="#,##0_);\(#,##0.0\);"/>
    <numFmt numFmtId="229" formatCode="#,##0_);\(#,##0.00\);"/>
    <numFmt numFmtId="230" formatCode="0.0000"/>
    <numFmt numFmtId="231" formatCode="0.000"/>
    <numFmt numFmtId="232" formatCode="0.00000000"/>
    <numFmt numFmtId="233" formatCode="0.0000000"/>
    <numFmt numFmtId="234" formatCode="0.000000"/>
    <numFmt numFmtId="235" formatCode="0.00000"/>
    <numFmt numFmtId="236" formatCode="#,##0.00\ ;\(#,##0.00\)"/>
    <numFmt numFmtId="237" formatCode="_-* #,##0.0000_-;\-* #,##0.0000_-;_-* &quot;-&quot;??_-;_-@_-"/>
    <numFmt numFmtId="238" formatCode="&quot;Yes&quot;;&quot;Yes&quot;;&quot;No&quot;"/>
    <numFmt numFmtId="239" formatCode="&quot;True&quot;;&quot;True&quot;;&quot;False&quot;"/>
    <numFmt numFmtId="240" formatCode="&quot;On&quot;;&quot;On&quot;;&quot;Off&quot;"/>
    <numFmt numFmtId="241" formatCode="#,##0.00;\(#,##0.0\)"/>
    <numFmt numFmtId="242" formatCode="#,##0.000;\(#,##0.0\)"/>
    <numFmt numFmtId="243" formatCode="#,##0.00;\(\-#,##0.00\)"/>
    <numFmt numFmtId="244" formatCode="#,##0.00000;\(#,##0.000\)"/>
    <numFmt numFmtId="245" formatCode="#,##0.000000;\(#,##0.0000\)"/>
    <numFmt numFmtId="246" formatCode="0.0"/>
    <numFmt numFmtId="247" formatCode="#,##0_);\(#,##0.000\);"/>
    <numFmt numFmtId="248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ngsana New"/>
      <family val="1"/>
    </font>
    <font>
      <sz val="13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23" fontId="11" fillId="0" borderId="0" xfId="0" applyNumberFormat="1" applyFont="1" applyFill="1" applyBorder="1" applyAlignment="1">
      <alignment vertical="center"/>
    </xf>
    <xf numFmtId="216" fontId="11" fillId="0" borderId="0" xfId="64" applyNumberFormat="1" applyFont="1" applyFill="1" applyAlignment="1">
      <alignment vertical="center"/>
      <protection/>
    </xf>
    <xf numFmtId="199" fontId="11" fillId="0" borderId="11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/>
    </xf>
    <xf numFmtId="223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99" fontId="11" fillId="0" borderId="0" xfId="0" applyNumberFormat="1" applyFont="1" applyFill="1" applyAlignment="1">
      <alignment vertical="center"/>
    </xf>
    <xf numFmtId="227" fontId="11" fillId="0" borderId="12" xfId="0" applyNumberFormat="1" applyFont="1" applyFill="1" applyBorder="1" applyAlignment="1">
      <alignment vertical="center"/>
    </xf>
    <xf numFmtId="199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216" fontId="11" fillId="0" borderId="0" xfId="64" applyNumberFormat="1" applyFont="1" applyFill="1" applyBorder="1" applyAlignment="1">
      <alignment vertical="center"/>
      <protection/>
    </xf>
    <xf numFmtId="216" fontId="11" fillId="0" borderId="0" xfId="64" applyNumberFormat="1" applyFont="1" applyFill="1" applyBorder="1" applyAlignment="1">
      <alignment horizontal="center" vertical="center"/>
      <protection/>
    </xf>
    <xf numFmtId="203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99" fontId="8" fillId="0" borderId="0" xfId="44" applyNumberFormat="1" applyFont="1" applyFill="1" applyAlignment="1">
      <alignment vertical="center"/>
    </xf>
    <xf numFmtId="199" fontId="8" fillId="0" borderId="0" xfId="44" applyNumberFormat="1" applyFont="1" applyFill="1" applyBorder="1" applyAlignment="1">
      <alignment vertical="center"/>
    </xf>
    <xf numFmtId="199" fontId="9" fillId="0" borderId="0" xfId="44" applyNumberFormat="1" applyFont="1" applyFill="1" applyAlignment="1">
      <alignment horizontal="center" vertical="center"/>
    </xf>
    <xf numFmtId="199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99" fontId="11" fillId="0" borderId="0" xfId="44" applyNumberFormat="1" applyFont="1" applyFill="1" applyAlignment="1">
      <alignment vertical="center"/>
    </xf>
    <xf numFmtId="199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23" fontId="11" fillId="0" borderId="0" xfId="44" applyNumberFormat="1" applyFont="1" applyFill="1" applyAlignment="1">
      <alignment vertical="center"/>
    </xf>
    <xf numFmtId="223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99" fontId="11" fillId="0" borderId="13" xfId="62" applyNumberFormat="1" applyFont="1" applyFill="1" applyBorder="1" applyAlignment="1">
      <alignment vertical="center"/>
      <protection/>
    </xf>
    <xf numFmtId="199" fontId="11" fillId="0" borderId="0" xfId="62" applyNumberFormat="1" applyFont="1" applyFill="1" applyBorder="1" applyAlignment="1">
      <alignment vertical="center"/>
      <protection/>
    </xf>
    <xf numFmtId="223" fontId="11" fillId="0" borderId="0" xfId="62" applyNumberFormat="1" applyFont="1" applyFill="1" applyAlignment="1">
      <alignment vertical="center"/>
      <protection/>
    </xf>
    <xf numFmtId="223" fontId="11" fillId="0" borderId="0" xfId="62" applyNumberFormat="1" applyFont="1" applyFill="1" applyBorder="1" applyAlignment="1">
      <alignment vertical="center"/>
      <protection/>
    </xf>
    <xf numFmtId="199" fontId="11" fillId="0" borderId="11" xfId="62" applyNumberFormat="1" applyFont="1" applyFill="1" applyBorder="1" applyAlignment="1">
      <alignment vertical="center"/>
      <protection/>
    </xf>
    <xf numFmtId="223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23" fontId="11" fillId="0" borderId="0" xfId="62" applyNumberFormat="1" applyFont="1" applyFill="1">
      <alignment/>
      <protection/>
    </xf>
    <xf numFmtId="223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99" fontId="11" fillId="0" borderId="0" xfId="62" applyNumberFormat="1" applyFont="1" applyFill="1" applyAlignment="1">
      <alignment vertical="center"/>
      <protection/>
    </xf>
    <xf numFmtId="227" fontId="11" fillId="0" borderId="0" xfId="62" applyNumberFormat="1" applyFont="1" applyFill="1" applyAlignment="1">
      <alignment vertical="center"/>
      <protection/>
    </xf>
    <xf numFmtId="227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27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27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27" fontId="11" fillId="0" borderId="13" xfId="62" applyNumberFormat="1" applyFont="1" applyFill="1" applyBorder="1" applyAlignment="1">
      <alignment vertical="center"/>
      <protection/>
    </xf>
    <xf numFmtId="194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9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194" fontId="11" fillId="0" borderId="0" xfId="46" applyFont="1" applyFill="1" applyAlignment="1">
      <alignment vertical="center"/>
    </xf>
    <xf numFmtId="194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99" fontId="8" fillId="0" borderId="0" xfId="64" applyNumberFormat="1" applyFont="1" applyFill="1" applyAlignment="1">
      <alignment vertical="center"/>
      <protection/>
    </xf>
    <xf numFmtId="194" fontId="11" fillId="0" borderId="0" xfId="42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99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99" fontId="14" fillId="0" borderId="0" xfId="47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99" fontId="14" fillId="0" borderId="11" xfId="47" applyNumberFormat="1" applyFont="1" applyFill="1" applyBorder="1" applyAlignment="1">
      <alignment vertical="center"/>
    </xf>
    <xf numFmtId="199" fontId="14" fillId="0" borderId="0" xfId="47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99" fontId="11" fillId="0" borderId="0" xfId="47" applyNumberFormat="1" applyFont="1" applyFill="1" applyAlignment="1">
      <alignment vertical="center"/>
    </xf>
    <xf numFmtId="199" fontId="54" fillId="0" borderId="0" xfId="47" applyNumberFormat="1" applyFont="1" applyFill="1" applyAlignment="1">
      <alignment vertical="center"/>
    </xf>
    <xf numFmtId="199" fontId="11" fillId="0" borderId="13" xfId="47" applyNumberFormat="1" applyFont="1" applyFill="1" applyBorder="1" applyAlignment="1">
      <alignment vertical="center"/>
    </xf>
    <xf numFmtId="199" fontId="14" fillId="0" borderId="13" xfId="47" applyNumberFormat="1" applyFont="1" applyFill="1" applyBorder="1" applyAlignment="1">
      <alignment vertical="center"/>
    </xf>
    <xf numFmtId="199" fontId="14" fillId="0" borderId="0" xfId="48" applyNumberFormat="1" applyFont="1" applyFill="1" applyBorder="1" applyAlignment="1">
      <alignment vertical="center"/>
    </xf>
    <xf numFmtId="200" fontId="11" fillId="0" borderId="0" xfId="48" applyNumberFormat="1" applyFont="1" applyFill="1" applyAlignment="1">
      <alignment vertical="center"/>
    </xf>
    <xf numFmtId="199" fontId="11" fillId="0" borderId="0" xfId="48" applyNumberFormat="1" applyFont="1" applyFill="1" applyAlignment="1">
      <alignment vertical="center"/>
    </xf>
    <xf numFmtId="199" fontId="14" fillId="0" borderId="0" xfId="48" applyNumberFormat="1" applyFont="1" applyFill="1" applyAlignment="1">
      <alignment vertical="center"/>
    </xf>
    <xf numFmtId="203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Alignment="1">
      <alignment vertical="center"/>
    </xf>
    <xf numFmtId="200" fontId="11" fillId="0" borderId="0" xfId="47" applyNumberFormat="1" applyFont="1" applyFill="1" applyAlignment="1">
      <alignment vertical="center"/>
    </xf>
    <xf numFmtId="194" fontId="11" fillId="0" borderId="0" xfId="47" applyFont="1" applyFill="1" applyAlignment="1">
      <alignment vertical="center"/>
    </xf>
    <xf numFmtId="200" fontId="11" fillId="0" borderId="13" xfId="48" applyNumberFormat="1" applyFont="1" applyFill="1" applyBorder="1" applyAlignment="1">
      <alignment vertical="center"/>
    </xf>
    <xf numFmtId="199" fontId="11" fillId="0" borderId="13" xfId="48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99" fontId="14" fillId="0" borderId="14" xfId="47" applyNumberFormat="1" applyFont="1" applyFill="1" applyBorder="1" applyAlignment="1">
      <alignment vertical="center"/>
    </xf>
    <xf numFmtId="199" fontId="14" fillId="0" borderId="12" xfId="48" applyNumberFormat="1" applyFont="1" applyFill="1" applyBorder="1" applyAlignment="1">
      <alignment vertical="center"/>
    </xf>
    <xf numFmtId="199" fontId="14" fillId="0" borderId="12" xfId="47" applyNumberFormat="1" applyFont="1" applyFill="1" applyBorder="1" applyAlignment="1">
      <alignment vertical="center"/>
    </xf>
    <xf numFmtId="194" fontId="14" fillId="0" borderId="14" xfId="47" applyNumberFormat="1" applyFont="1" applyFill="1" applyBorder="1" applyAlignment="1">
      <alignment vertical="center"/>
    </xf>
    <xf numFmtId="194" fontId="14" fillId="0" borderId="14" xfId="48" applyNumberFormat="1" applyFont="1" applyFill="1" applyBorder="1" applyAlignment="1">
      <alignment vertical="center"/>
    </xf>
    <xf numFmtId="199" fontId="11" fillId="0" borderId="14" xfId="47" applyNumberFormat="1" applyFont="1" applyFill="1" applyBorder="1" applyAlignment="1">
      <alignment vertical="center"/>
    </xf>
    <xf numFmtId="199" fontId="11" fillId="0" borderId="14" xfId="48" applyNumberFormat="1" applyFont="1" applyFill="1" applyBorder="1" applyAlignment="1">
      <alignment vertical="center"/>
    </xf>
    <xf numFmtId="194" fontId="11" fillId="0" borderId="0" xfId="48" applyFont="1" applyFill="1" applyAlignment="1">
      <alignment vertical="center"/>
    </xf>
    <xf numFmtId="201" fontId="11" fillId="0" borderId="11" xfId="48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210175" y="6543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3" customFormat="1" ht="21" customHeight="1">
      <c r="A3" s="110" t="s">
        <v>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2" t="s">
        <v>69</v>
      </c>
      <c r="E6" s="112"/>
      <c r="F6" s="112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1" t="s">
        <v>1</v>
      </c>
      <c r="C7" s="111"/>
      <c r="D7" s="111"/>
      <c r="E7" s="111"/>
      <c r="F7" s="111"/>
      <c r="G7" s="111"/>
      <c r="H7" s="111"/>
      <c r="I7" s="111"/>
      <c r="J7" s="111" t="s">
        <v>49</v>
      </c>
      <c r="K7" s="111"/>
      <c r="L7" s="111"/>
      <c r="M7" s="111"/>
      <c r="N7" s="111"/>
      <c r="O7" s="111"/>
      <c r="P7" s="111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0" sqref="B10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27"/>
      <c r="G1" s="27"/>
    </row>
    <row r="2" spans="1:8" s="3" customFormat="1" ht="21" customHeight="1">
      <c r="A2" s="110" t="s">
        <v>0</v>
      </c>
      <c r="B2" s="110"/>
      <c r="C2" s="110"/>
      <c r="D2" s="110"/>
      <c r="E2" s="110"/>
      <c r="F2" s="110"/>
      <c r="G2" s="110"/>
      <c r="H2" s="110"/>
    </row>
    <row r="3" spans="1:8" s="3" customFormat="1" ht="21" customHeight="1">
      <c r="A3" s="110" t="s">
        <v>31</v>
      </c>
      <c r="B3" s="110"/>
      <c r="C3" s="110"/>
      <c r="D3" s="110"/>
      <c r="E3" s="110"/>
      <c r="F3" s="110"/>
      <c r="G3" s="110"/>
      <c r="H3" s="110"/>
    </row>
    <row r="4" spans="1:8" s="3" customFormat="1" ht="21" customHeight="1">
      <c r="A4" s="29" t="s">
        <v>71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1" t="s">
        <v>1</v>
      </c>
      <c r="C7" s="111"/>
      <c r="D7" s="111"/>
      <c r="E7" s="111"/>
      <c r="F7" s="111" t="s">
        <v>49</v>
      </c>
      <c r="G7" s="111"/>
      <c r="H7" s="111"/>
    </row>
    <row r="8" spans="2:8" s="3" customFormat="1" ht="21" customHeight="1">
      <c r="B8" s="66">
        <v>2560</v>
      </c>
      <c r="D8" s="66">
        <v>2559</v>
      </c>
      <c r="E8" s="32"/>
      <c r="F8" s="66">
        <v>2560</v>
      </c>
      <c r="H8" s="66">
        <v>2559</v>
      </c>
    </row>
    <row r="9" spans="1:8" s="3" customFormat="1" ht="21" customHeight="1">
      <c r="A9" s="2"/>
      <c r="B9" s="2"/>
      <c r="C9" s="2"/>
      <c r="D9" s="2"/>
      <c r="E9" s="34"/>
      <c r="F9" s="35"/>
      <c r="G9" s="35"/>
      <c r="H9" s="35"/>
    </row>
    <row r="10" spans="1:8" s="3" customFormat="1" ht="21" customHeight="1">
      <c r="A10" s="2" t="s">
        <v>3</v>
      </c>
      <c r="B10" s="2"/>
      <c r="C10" s="2"/>
      <c r="D10" s="2"/>
      <c r="F10" s="18"/>
      <c r="G10" s="18"/>
      <c r="H10" s="18"/>
    </row>
    <row r="11" spans="1:8" s="3" customFormat="1" ht="21" customHeight="1">
      <c r="A11" s="38" t="s">
        <v>4</v>
      </c>
      <c r="B11" s="39">
        <v>65472802</v>
      </c>
      <c r="C11" s="38"/>
      <c r="D11" s="39">
        <v>66338317</v>
      </c>
      <c r="E11" s="8"/>
      <c r="F11" s="39">
        <v>65382699</v>
      </c>
      <c r="G11" s="19"/>
      <c r="H11" s="39">
        <v>66261272</v>
      </c>
    </row>
    <row r="12" spans="1:8" s="3" customFormat="1" ht="21" customHeight="1">
      <c r="A12" s="38" t="s">
        <v>32</v>
      </c>
      <c r="B12" s="39">
        <v>437738297</v>
      </c>
      <c r="C12" s="38"/>
      <c r="D12" s="39">
        <v>394612287</v>
      </c>
      <c r="E12" s="8"/>
      <c r="F12" s="39">
        <v>385771851</v>
      </c>
      <c r="G12" s="19"/>
      <c r="H12" s="39">
        <v>342757301</v>
      </c>
    </row>
    <row r="13" spans="1:8" s="3" customFormat="1" ht="21" customHeight="1">
      <c r="A13" s="38" t="s">
        <v>52</v>
      </c>
      <c r="B13" s="39">
        <v>6743</v>
      </c>
      <c r="C13" s="38"/>
      <c r="D13" s="39">
        <v>7449</v>
      </c>
      <c r="E13" s="8"/>
      <c r="F13" s="65">
        <v>0</v>
      </c>
      <c r="G13" s="19"/>
      <c r="H13" s="69">
        <v>0</v>
      </c>
    </row>
    <row r="14" spans="1:8" s="3" customFormat="1" ht="21" customHeight="1">
      <c r="A14" s="38" t="s">
        <v>33</v>
      </c>
      <c r="B14" s="39">
        <v>27359581</v>
      </c>
      <c r="C14" s="38"/>
      <c r="D14" s="39">
        <v>24471159</v>
      </c>
      <c r="E14" s="8"/>
      <c r="F14" s="39">
        <v>27047821</v>
      </c>
      <c r="G14" s="19"/>
      <c r="H14" s="39">
        <v>24040842</v>
      </c>
    </row>
    <row r="15" spans="1:8" s="3" customFormat="1" ht="21" customHeight="1">
      <c r="A15" s="38" t="s">
        <v>34</v>
      </c>
      <c r="B15" s="45">
        <v>591719967</v>
      </c>
      <c r="C15" s="38"/>
      <c r="D15" s="45">
        <v>546613858</v>
      </c>
      <c r="E15" s="8"/>
      <c r="F15" s="45">
        <v>563445386</v>
      </c>
      <c r="G15" s="19"/>
      <c r="H15" s="45">
        <v>518115767</v>
      </c>
    </row>
    <row r="16" spans="1:8" s="3" customFormat="1" ht="21" customHeight="1">
      <c r="A16" s="38" t="s">
        <v>5</v>
      </c>
      <c r="B16" s="39">
        <v>1460090</v>
      </c>
      <c r="C16" s="38"/>
      <c r="D16" s="39">
        <v>1327421</v>
      </c>
      <c r="E16" s="8"/>
      <c r="F16" s="45">
        <v>37090632</v>
      </c>
      <c r="G16" s="19"/>
      <c r="H16" s="45">
        <v>33680877</v>
      </c>
    </row>
    <row r="17" spans="1:8" s="3" customFormat="1" ht="21" customHeight="1">
      <c r="A17" s="38" t="s">
        <v>35</v>
      </c>
      <c r="B17" s="38"/>
      <c r="C17" s="38"/>
      <c r="D17" s="38"/>
      <c r="E17" s="8"/>
      <c r="F17" s="19"/>
      <c r="G17" s="19"/>
      <c r="H17" s="19"/>
    </row>
    <row r="18" spans="1:8" s="3" customFormat="1" ht="21" customHeight="1">
      <c r="A18" s="41" t="s">
        <v>36</v>
      </c>
      <c r="B18" s="45">
        <v>2004496384</v>
      </c>
      <c r="C18" s="41"/>
      <c r="D18" s="45">
        <v>1941586291</v>
      </c>
      <c r="E18" s="8"/>
      <c r="F18" s="45">
        <v>1954426697</v>
      </c>
      <c r="G18" s="19"/>
      <c r="H18" s="45">
        <v>1893632507</v>
      </c>
    </row>
    <row r="19" spans="1:8" s="3" customFormat="1" ht="21" customHeight="1">
      <c r="A19" s="41" t="s">
        <v>6</v>
      </c>
      <c r="B19" s="48">
        <v>5061073</v>
      </c>
      <c r="C19" s="41"/>
      <c r="D19" s="48">
        <v>4652521</v>
      </c>
      <c r="E19" s="8"/>
      <c r="F19" s="48">
        <v>4953268</v>
      </c>
      <c r="G19" s="19"/>
      <c r="H19" s="48">
        <v>4536487</v>
      </c>
    </row>
    <row r="20" spans="1:8" s="3" customFormat="1" ht="21" customHeight="1">
      <c r="A20" s="42" t="s">
        <v>51</v>
      </c>
      <c r="B20" s="44">
        <f>SUM(B18:B19)</f>
        <v>2009557457</v>
      </c>
      <c r="C20" s="42"/>
      <c r="D20" s="44">
        <f>SUM(D18:D19)</f>
        <v>1946238812</v>
      </c>
      <c r="E20" s="8"/>
      <c r="F20" s="44">
        <f>SUM(F18:F19)</f>
        <v>1959379965</v>
      </c>
      <c r="G20" s="19"/>
      <c r="H20" s="44">
        <f>SUM(H18:H19)</f>
        <v>1898168994</v>
      </c>
    </row>
    <row r="21" spans="1:8" s="3" customFormat="1" ht="21" customHeight="1">
      <c r="A21" s="49" t="s">
        <v>50</v>
      </c>
      <c r="B21" s="11">
        <v>-507523</v>
      </c>
      <c r="C21" s="49"/>
      <c r="D21" s="11">
        <v>-493063</v>
      </c>
      <c r="E21" s="8"/>
      <c r="F21" s="21">
        <v>-469345</v>
      </c>
      <c r="G21" s="19"/>
      <c r="H21" s="21">
        <v>-450949</v>
      </c>
    </row>
    <row r="22" spans="1:8" s="3" customFormat="1" ht="21" customHeight="1">
      <c r="A22" s="49" t="s">
        <v>21</v>
      </c>
      <c r="B22" s="50">
        <v>-137710621</v>
      </c>
      <c r="C22" s="49"/>
      <c r="D22" s="50">
        <v>-116808546</v>
      </c>
      <c r="E22" s="8"/>
      <c r="F22" s="21">
        <v>-134510776</v>
      </c>
      <c r="G22" s="19"/>
      <c r="H22" s="21">
        <v>-113368416</v>
      </c>
    </row>
    <row r="23" spans="1:8" s="3" customFormat="1" ht="21" customHeight="1">
      <c r="A23" s="49" t="s">
        <v>63</v>
      </c>
      <c r="B23" s="50">
        <v>-2310372</v>
      </c>
      <c r="C23" s="49"/>
      <c r="D23" s="50">
        <v>-2709754</v>
      </c>
      <c r="E23" s="8"/>
      <c r="F23" s="21">
        <v>-2310372</v>
      </c>
      <c r="G23" s="19"/>
      <c r="H23" s="21">
        <v>-2709754</v>
      </c>
    </row>
    <row r="24" spans="1:8" s="3" customFormat="1" ht="21" customHeight="1">
      <c r="A24" s="42" t="s">
        <v>37</v>
      </c>
      <c r="B24" s="47">
        <f>SUM(B20:B23)</f>
        <v>1869028941</v>
      </c>
      <c r="C24" s="42"/>
      <c r="D24" s="47">
        <f>SUM(D20:D23)</f>
        <v>1826227449</v>
      </c>
      <c r="E24" s="8"/>
      <c r="F24" s="47">
        <f>SUM(F20:F23)</f>
        <v>1822089472</v>
      </c>
      <c r="G24" s="19"/>
      <c r="H24" s="47">
        <f>SUM(H20:H23)</f>
        <v>1781639875</v>
      </c>
    </row>
    <row r="25" spans="1:8" s="3" customFormat="1" ht="21" customHeight="1">
      <c r="A25" s="38" t="s">
        <v>8</v>
      </c>
      <c r="B25" s="50">
        <v>1432858</v>
      </c>
      <c r="C25" s="38"/>
      <c r="D25" s="50">
        <v>686373</v>
      </c>
      <c r="E25" s="8"/>
      <c r="F25" s="50">
        <v>128232</v>
      </c>
      <c r="G25" s="19"/>
      <c r="H25" s="50">
        <v>116245</v>
      </c>
    </row>
    <row r="26" spans="1:8" s="3" customFormat="1" ht="21" customHeight="1">
      <c r="A26" s="38" t="s">
        <v>7</v>
      </c>
      <c r="B26" s="50">
        <v>11415102</v>
      </c>
      <c r="C26" s="38"/>
      <c r="D26" s="50">
        <v>12262492</v>
      </c>
      <c r="E26" s="8"/>
      <c r="F26" s="50">
        <v>8529592</v>
      </c>
      <c r="G26" s="19"/>
      <c r="H26" s="50">
        <v>8776512</v>
      </c>
    </row>
    <row r="27" spans="1:8" s="3" customFormat="1" ht="21" customHeight="1">
      <c r="A27" s="38" t="s">
        <v>9</v>
      </c>
      <c r="B27" s="50">
        <v>43834022</v>
      </c>
      <c r="C27" s="38"/>
      <c r="D27" s="50">
        <v>45230550</v>
      </c>
      <c r="E27" s="8"/>
      <c r="F27" s="50">
        <v>42368555</v>
      </c>
      <c r="G27" s="19"/>
      <c r="H27" s="50">
        <v>43767374</v>
      </c>
    </row>
    <row r="28" spans="1:8" s="3" customFormat="1" ht="21" customHeight="1">
      <c r="A28" s="38" t="s">
        <v>38</v>
      </c>
      <c r="B28" s="50">
        <v>1032300</v>
      </c>
      <c r="C28" s="38"/>
      <c r="D28" s="50">
        <v>828594</v>
      </c>
      <c r="E28" s="8"/>
      <c r="F28" s="50">
        <v>951853</v>
      </c>
      <c r="G28" s="19"/>
      <c r="H28" s="50">
        <v>774276</v>
      </c>
    </row>
    <row r="29" spans="1:8" s="3" customFormat="1" ht="21" customHeight="1">
      <c r="A29" s="38" t="s">
        <v>56</v>
      </c>
      <c r="B29" s="50">
        <v>3676165</v>
      </c>
      <c r="C29" s="38"/>
      <c r="D29" s="50">
        <v>3347566</v>
      </c>
      <c r="E29" s="8"/>
      <c r="F29" s="50">
        <v>2686368</v>
      </c>
      <c r="G29" s="19"/>
      <c r="H29" s="50">
        <v>2355259</v>
      </c>
    </row>
    <row r="30" spans="1:8" s="3" customFormat="1" ht="21" customHeight="1">
      <c r="A30" s="38" t="s">
        <v>70</v>
      </c>
      <c r="B30" s="50">
        <v>5301324</v>
      </c>
      <c r="C30" s="38"/>
      <c r="D30" s="50">
        <v>3541325</v>
      </c>
      <c r="E30" s="8"/>
      <c r="F30" s="69">
        <v>0</v>
      </c>
      <c r="G30" s="19"/>
      <c r="H30" s="69">
        <v>0</v>
      </c>
    </row>
    <row r="31" spans="1:8" s="3" customFormat="1" ht="21" customHeight="1">
      <c r="A31" s="38" t="s">
        <v>66</v>
      </c>
      <c r="B31" s="50">
        <v>3203364</v>
      </c>
      <c r="C31" s="38"/>
      <c r="D31" s="50">
        <v>4366690</v>
      </c>
      <c r="E31" s="8"/>
      <c r="F31" s="50">
        <v>3077643</v>
      </c>
      <c r="G31" s="19"/>
      <c r="H31" s="50">
        <v>4328555</v>
      </c>
    </row>
    <row r="32" spans="1:8" s="3" customFormat="1" ht="21" customHeight="1">
      <c r="A32" s="38" t="s">
        <v>10</v>
      </c>
      <c r="B32" s="46">
        <v>13628832</v>
      </c>
      <c r="C32" s="38"/>
      <c r="D32" s="46">
        <v>14368259</v>
      </c>
      <c r="E32" s="8"/>
      <c r="F32" s="48">
        <v>11466882</v>
      </c>
      <c r="G32" s="19"/>
      <c r="H32" s="48">
        <v>12184928</v>
      </c>
    </row>
    <row r="33" spans="1:8" s="3" customFormat="1" ht="21" customHeight="1" thickBot="1">
      <c r="A33" s="52" t="s">
        <v>11</v>
      </c>
      <c r="B33" s="15">
        <f>B11+B12+B14+B15+B16+B24+B25+B26+B27+B28+B29+B31+B32+B13+B30</f>
        <v>3076310388</v>
      </c>
      <c r="C33" s="52"/>
      <c r="D33" s="15">
        <f>D11+D12+D14+D15+D16+D24+D25+D26+D27+D28+D29+D31+D32+D13+D30</f>
        <v>2944229789</v>
      </c>
      <c r="E33" s="8"/>
      <c r="F33" s="15">
        <f>F11+F12+F14+F15+F16+F24+F25+F26+F27+F28+F29+F32+F13+F31+F30</f>
        <v>2970036986</v>
      </c>
      <c r="G33" s="19"/>
      <c r="H33" s="15">
        <f>H11+H12+H14+H15+H16+H24+H25+H26+H27+H28+H29+H32+H13+H31+H30</f>
        <v>2838799083</v>
      </c>
    </row>
    <row r="34" spans="1:8" s="3" customFormat="1" ht="21" customHeight="1" thickTop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2310743284</v>
      </c>
      <c r="C43" s="55"/>
      <c r="D43" s="10">
        <v>2178140784</v>
      </c>
      <c r="E43" s="8"/>
      <c r="F43" s="7">
        <v>2252421001</v>
      </c>
      <c r="G43" s="19"/>
      <c r="H43" s="7">
        <v>2116658689</v>
      </c>
    </row>
    <row r="44" spans="1:8" s="3" customFormat="1" ht="21" customHeight="1">
      <c r="A44" s="38" t="s">
        <v>64</v>
      </c>
      <c r="B44" s="10">
        <v>133583866</v>
      </c>
      <c r="C44" s="38"/>
      <c r="D44" s="10">
        <v>130927972</v>
      </c>
      <c r="E44" s="8"/>
      <c r="F44" s="7">
        <v>127212537</v>
      </c>
      <c r="G44" s="19"/>
      <c r="H44" s="7">
        <v>122899921</v>
      </c>
    </row>
    <row r="45" spans="1:8" s="3" customFormat="1" ht="21" customHeight="1">
      <c r="A45" s="38" t="s">
        <v>12</v>
      </c>
      <c r="B45" s="10">
        <v>13643338</v>
      </c>
      <c r="C45" s="38"/>
      <c r="D45" s="10">
        <v>12326299</v>
      </c>
      <c r="E45" s="8"/>
      <c r="F45" s="7">
        <v>13596284</v>
      </c>
      <c r="G45" s="19"/>
      <c r="H45" s="7">
        <v>12305367</v>
      </c>
    </row>
    <row r="46" spans="1:8" s="3" customFormat="1" ht="21" customHeight="1">
      <c r="A46" s="38" t="s">
        <v>53</v>
      </c>
      <c r="B46" s="39">
        <v>421410</v>
      </c>
      <c r="C46" s="38"/>
      <c r="D46" s="39">
        <v>272400</v>
      </c>
      <c r="E46" s="8"/>
      <c r="F46" s="65">
        <v>0</v>
      </c>
      <c r="G46" s="19"/>
      <c r="H46" s="69">
        <v>0</v>
      </c>
    </row>
    <row r="47" spans="1:8" s="3" customFormat="1" ht="21" customHeight="1">
      <c r="A47" s="63" t="s">
        <v>39</v>
      </c>
      <c r="B47" s="10">
        <v>21001637</v>
      </c>
      <c r="C47" s="63"/>
      <c r="D47" s="10">
        <v>26713721</v>
      </c>
      <c r="E47" s="8"/>
      <c r="F47" s="7">
        <v>20213259</v>
      </c>
      <c r="G47" s="19"/>
      <c r="H47" s="7">
        <v>26153232</v>
      </c>
    </row>
    <row r="48" spans="1:8" s="3" customFormat="1" ht="21" customHeight="1">
      <c r="A48" s="63" t="s">
        <v>40</v>
      </c>
      <c r="B48" s="10">
        <v>107189917</v>
      </c>
      <c r="C48" s="63"/>
      <c r="D48" s="10">
        <v>137815211</v>
      </c>
      <c r="E48" s="8"/>
      <c r="F48" s="7">
        <v>106963811</v>
      </c>
      <c r="G48" s="19"/>
      <c r="H48" s="7">
        <v>137624479</v>
      </c>
    </row>
    <row r="49" spans="1:8" s="3" customFormat="1" ht="21" customHeight="1">
      <c r="A49" s="38" t="s">
        <v>27</v>
      </c>
      <c r="B49" s="10">
        <v>1432858</v>
      </c>
      <c r="C49" s="10"/>
      <c r="D49" s="10">
        <v>686373</v>
      </c>
      <c r="E49" s="8"/>
      <c r="F49" s="10">
        <v>128232</v>
      </c>
      <c r="G49" s="10"/>
      <c r="H49" s="10">
        <v>116245</v>
      </c>
    </row>
    <row r="50" spans="1:8" s="3" customFormat="1" ht="21" customHeight="1">
      <c r="A50" s="38" t="s">
        <v>26</v>
      </c>
      <c r="B50" s="36">
        <v>13504271</v>
      </c>
      <c r="C50" s="38"/>
      <c r="D50" s="36">
        <v>12941250</v>
      </c>
      <c r="E50" s="8"/>
      <c r="F50" s="36">
        <v>13323068</v>
      </c>
      <c r="G50" s="19"/>
      <c r="H50" s="36">
        <v>12777872</v>
      </c>
    </row>
    <row r="51" spans="1:8" s="3" customFormat="1" ht="21" customHeight="1">
      <c r="A51" s="38" t="s">
        <v>57</v>
      </c>
      <c r="B51" s="36">
        <v>5742629</v>
      </c>
      <c r="C51" s="38"/>
      <c r="D51" s="36">
        <v>5702331</v>
      </c>
      <c r="E51" s="8"/>
      <c r="F51" s="36">
        <v>5527563</v>
      </c>
      <c r="G51" s="19"/>
      <c r="H51" s="36">
        <v>5468140</v>
      </c>
    </row>
    <row r="52" spans="1:8" s="3" customFormat="1" ht="21" customHeight="1">
      <c r="A52" s="38" t="s">
        <v>13</v>
      </c>
      <c r="B52" s="36">
        <v>67040142</v>
      </c>
      <c r="C52" s="38"/>
      <c r="D52" s="36">
        <v>59458565</v>
      </c>
      <c r="E52" s="8"/>
      <c r="F52" s="36">
        <v>44549927</v>
      </c>
      <c r="G52" s="19"/>
      <c r="H52" s="36">
        <v>40453713</v>
      </c>
    </row>
    <row r="53" spans="1:8" s="3" customFormat="1" ht="21" customHeight="1">
      <c r="A53" s="41" t="s">
        <v>54</v>
      </c>
      <c r="B53" s="9">
        <f>SUM(B43:B52)</f>
        <v>2674303352</v>
      </c>
      <c r="C53" s="41"/>
      <c r="D53" s="9">
        <f>SUM(D43:D52)</f>
        <v>2564984906</v>
      </c>
      <c r="E53" s="8"/>
      <c r="F53" s="9">
        <f>SUM(F43:F52)</f>
        <v>2583935682</v>
      </c>
      <c r="G53" s="19"/>
      <c r="H53" s="9">
        <f>SUM(H43:H52)</f>
        <v>2474457658</v>
      </c>
    </row>
    <row r="54" spans="1:8" s="3" customFormat="1" ht="21" customHeight="1">
      <c r="A54" s="38" t="s">
        <v>41</v>
      </c>
      <c r="B54" s="57"/>
      <c r="C54" s="38"/>
      <c r="D54" s="57"/>
      <c r="E54" s="8"/>
      <c r="F54" s="19"/>
      <c r="G54" s="19"/>
      <c r="H54" s="19"/>
    </row>
    <row r="55" spans="1:8" s="3" customFormat="1" ht="21" customHeight="1">
      <c r="A55" s="55" t="s">
        <v>14</v>
      </c>
      <c r="B55" s="57"/>
      <c r="C55" s="55"/>
      <c r="D55" s="57"/>
      <c r="E55" s="8"/>
      <c r="F55" s="19"/>
      <c r="G55" s="19"/>
      <c r="H55" s="19"/>
    </row>
    <row r="56" spans="1:8" s="3" customFormat="1" ht="21" customHeight="1">
      <c r="A56" s="41" t="s">
        <v>15</v>
      </c>
      <c r="B56" s="57"/>
      <c r="C56" s="41"/>
      <c r="D56" s="57"/>
      <c r="E56" s="8"/>
      <c r="F56" s="19"/>
      <c r="G56" s="19"/>
      <c r="H56" s="19"/>
    </row>
    <row r="57" spans="1:8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13"/>
      <c r="F57" s="60">
        <v>16550</v>
      </c>
      <c r="G57" s="19"/>
      <c r="H57" s="60">
        <v>16550</v>
      </c>
    </row>
    <row r="58" spans="1:8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13"/>
      <c r="F58" s="60">
        <v>39983450</v>
      </c>
      <c r="G58" s="19"/>
      <c r="H58" s="60">
        <v>39983450</v>
      </c>
    </row>
    <row r="59" spans="1:8" s="3" customFormat="1" ht="21" customHeight="1" thickTop="1">
      <c r="A59" s="61" t="s">
        <v>16</v>
      </c>
      <c r="B59" s="62"/>
      <c r="C59" s="61"/>
      <c r="D59" s="62"/>
      <c r="E59" s="13"/>
      <c r="F59" s="20"/>
      <c r="G59" s="20"/>
      <c r="H59" s="20"/>
    </row>
    <row r="60" spans="1:8" s="3" customFormat="1" ht="21" customHeight="1">
      <c r="A60" s="59" t="s">
        <v>62</v>
      </c>
      <c r="B60" s="58">
        <v>19088429</v>
      </c>
      <c r="C60" s="59"/>
      <c r="D60" s="58">
        <v>19088429</v>
      </c>
      <c r="E60" s="13"/>
      <c r="F60" s="58">
        <v>19088429</v>
      </c>
      <c r="G60" s="19"/>
      <c r="H60" s="58">
        <v>19088429</v>
      </c>
    </row>
    <row r="61" spans="1:8" s="3" customFormat="1" ht="21" customHeight="1">
      <c r="A61" s="63" t="s">
        <v>17</v>
      </c>
      <c r="B61" s="57">
        <v>56346232</v>
      </c>
      <c r="C61" s="63"/>
      <c r="D61" s="57">
        <v>56346232</v>
      </c>
      <c r="E61" s="13"/>
      <c r="F61" s="57">
        <v>56346232</v>
      </c>
      <c r="G61" s="19"/>
      <c r="H61" s="57">
        <v>56346232</v>
      </c>
    </row>
    <row r="62" spans="1:10" s="3" customFormat="1" ht="21" customHeight="1">
      <c r="A62" s="63" t="s">
        <v>43</v>
      </c>
      <c r="B62" s="57">
        <v>56282626</v>
      </c>
      <c r="C62" s="63"/>
      <c r="D62" s="57">
        <v>55239381</v>
      </c>
      <c r="E62" s="8"/>
      <c r="F62" s="57">
        <v>57886128</v>
      </c>
      <c r="G62" s="20"/>
      <c r="H62" s="57">
        <v>56354551</v>
      </c>
      <c r="J62" s="73"/>
    </row>
    <row r="63" spans="1:8" s="3" customFormat="1" ht="21" customHeight="1">
      <c r="A63" s="38" t="s">
        <v>18</v>
      </c>
      <c r="B63" s="57"/>
      <c r="C63" s="38"/>
      <c r="D63" s="57"/>
      <c r="E63" s="8"/>
      <c r="F63" s="19"/>
      <c r="G63" s="19"/>
      <c r="H63" s="19"/>
    </row>
    <row r="64" spans="1:8" s="3" customFormat="1" ht="21" customHeight="1">
      <c r="A64" s="41" t="s">
        <v>19</v>
      </c>
      <c r="B64" s="57"/>
      <c r="C64" s="41"/>
      <c r="D64" s="57"/>
      <c r="E64" s="8"/>
      <c r="F64" s="21"/>
      <c r="G64" s="21"/>
      <c r="H64" s="21"/>
    </row>
    <row r="65" spans="1:8" s="3" customFormat="1" ht="21" customHeight="1">
      <c r="A65" s="59" t="s">
        <v>44</v>
      </c>
      <c r="B65" s="56">
        <v>22000000</v>
      </c>
      <c r="C65" s="42"/>
      <c r="D65" s="56">
        <v>21000000</v>
      </c>
      <c r="E65" s="8"/>
      <c r="F65" s="56">
        <v>22000000</v>
      </c>
      <c r="G65" s="19"/>
      <c r="H65" s="56">
        <v>21000000</v>
      </c>
    </row>
    <row r="66" spans="1:8" s="3" customFormat="1" ht="21" customHeight="1">
      <c r="A66" s="59" t="s">
        <v>28</v>
      </c>
      <c r="B66" s="56">
        <v>96500000</v>
      </c>
      <c r="C66" s="42"/>
      <c r="D66" s="56">
        <v>91500000</v>
      </c>
      <c r="E66" s="13"/>
      <c r="F66" s="56">
        <v>96500000</v>
      </c>
      <c r="G66" s="19"/>
      <c r="H66" s="56">
        <v>91500000</v>
      </c>
    </row>
    <row r="67" spans="1:8" s="3" customFormat="1" ht="21" customHeight="1">
      <c r="A67" s="41" t="s">
        <v>20</v>
      </c>
      <c r="B67" s="64">
        <v>151506327</v>
      </c>
      <c r="C67" s="41"/>
      <c r="D67" s="64">
        <v>135841529</v>
      </c>
      <c r="E67" s="8"/>
      <c r="F67" s="64">
        <v>134280515</v>
      </c>
      <c r="G67" s="19"/>
      <c r="H67" s="64">
        <v>120052213</v>
      </c>
    </row>
    <row r="68" spans="1:8" s="3" customFormat="1" ht="21" customHeight="1">
      <c r="A68" s="41" t="s">
        <v>48</v>
      </c>
      <c r="B68" s="57">
        <f>SUM(B60:B67)</f>
        <v>401723614</v>
      </c>
      <c r="C68" s="41"/>
      <c r="D68" s="57">
        <f>SUM(D60:D67)</f>
        <v>379015571</v>
      </c>
      <c r="E68" s="8"/>
      <c r="F68" s="57">
        <f>SUM(F60:F67)</f>
        <v>386101304</v>
      </c>
      <c r="G68" s="19"/>
      <c r="H68" s="57">
        <f>SUM(H60:H67)</f>
        <v>364341425</v>
      </c>
    </row>
    <row r="69" spans="1:8" s="3" customFormat="1" ht="21" customHeight="1">
      <c r="A69" s="38" t="s">
        <v>45</v>
      </c>
      <c r="B69" s="43">
        <v>283422</v>
      </c>
      <c r="C69" s="38"/>
      <c r="D69" s="43">
        <v>229312</v>
      </c>
      <c r="E69" s="8"/>
      <c r="F69" s="43">
        <v>0</v>
      </c>
      <c r="G69" s="19"/>
      <c r="H69" s="43">
        <v>0</v>
      </c>
    </row>
    <row r="70" spans="1:8" s="3" customFormat="1" ht="21" customHeight="1">
      <c r="A70" s="41" t="s">
        <v>46</v>
      </c>
      <c r="B70" s="57">
        <f>SUM(B68:B69)</f>
        <v>402007036</v>
      </c>
      <c r="C70" s="41"/>
      <c r="D70" s="57">
        <f>SUM(D68:D69)</f>
        <v>379244883</v>
      </c>
      <c r="E70" s="8"/>
      <c r="F70" s="57">
        <f>SUM(F68:F69)</f>
        <v>386101304</v>
      </c>
      <c r="G70" s="19"/>
      <c r="H70" s="57">
        <f>SUM(H68:H69)</f>
        <v>364341425</v>
      </c>
    </row>
    <row r="71" spans="1:8" s="3" customFormat="1" ht="21" customHeight="1" thickBot="1">
      <c r="A71" s="52" t="s">
        <v>47</v>
      </c>
      <c r="B71" s="14">
        <f>+B70+B53</f>
        <v>3076310388</v>
      </c>
      <c r="C71" s="52"/>
      <c r="D71" s="14">
        <f>+D70+D53</f>
        <v>2944229789</v>
      </c>
      <c r="E71" s="8"/>
      <c r="F71" s="14">
        <f>F53+F70</f>
        <v>2970036986</v>
      </c>
      <c r="G71" s="19"/>
      <c r="H71" s="14">
        <f>H53+H70</f>
        <v>2838799083</v>
      </c>
    </row>
    <row r="72" spans="1:8" s="3" customFormat="1" ht="21" customHeight="1" thickTop="1">
      <c r="A72" s="38"/>
      <c r="B72" s="73"/>
      <c r="C72" s="38"/>
      <c r="D72" s="73"/>
      <c r="E72" s="8"/>
      <c r="F72" s="73"/>
      <c r="G72" s="19"/>
      <c r="H72" s="73"/>
    </row>
    <row r="73" spans="1:8" s="28" customFormat="1" ht="21" customHeight="1">
      <c r="A73" s="1"/>
      <c r="B73" s="72"/>
      <c r="C73" s="1"/>
      <c r="D73" s="24"/>
      <c r="E73" s="1"/>
      <c r="F73" s="22"/>
      <c r="G73" s="22"/>
      <c r="H73" s="24"/>
    </row>
    <row r="74" spans="1:8" s="28" customFormat="1" ht="21" customHeight="1">
      <c r="A74" s="1"/>
      <c r="B74" s="1"/>
      <c r="C74" s="1"/>
      <c r="D74" s="24"/>
      <c r="E74" s="1"/>
      <c r="F74" s="22"/>
      <c r="G74" s="22"/>
      <c r="H74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pane xSplit="6" ySplit="8" topLeftCell="G9" activePane="bottomRight" state="frozen"/>
      <selection pane="topLeft" activeCell="K58" sqref="K58"/>
      <selection pane="topRight" activeCell="K58" sqref="K58"/>
      <selection pane="bottomLeft" activeCell="K58" sqref="K58"/>
      <selection pane="bottomRight" activeCell="O38" sqref="O38"/>
    </sheetView>
  </sheetViews>
  <sheetFormatPr defaultColWidth="9.140625" defaultRowHeight="12.75"/>
  <cols>
    <col min="1" max="5" width="1.7109375" style="74" customWidth="1"/>
    <col min="6" max="6" width="41.8515625" style="74" customWidth="1"/>
    <col min="7" max="7" width="12.7109375" style="80" bestFit="1" customWidth="1"/>
    <col min="8" max="8" width="0.9921875" style="74" customWidth="1"/>
    <col min="9" max="9" width="13.00390625" style="80" bestFit="1" customWidth="1"/>
    <col min="10" max="10" width="0.9921875" style="74" customWidth="1"/>
    <col min="11" max="11" width="12.7109375" style="74" bestFit="1" customWidth="1"/>
    <col min="12" max="12" width="2.140625" style="74" customWidth="1"/>
    <col min="13" max="13" width="12.7109375" style="80" bestFit="1" customWidth="1"/>
    <col min="14" max="14" width="0.9921875" style="74" customWidth="1"/>
    <col min="15" max="15" width="13.00390625" style="80" bestFit="1" customWidth="1"/>
    <col min="16" max="16" width="0.9921875" style="74" customWidth="1"/>
    <col min="17" max="17" width="12.7109375" style="74" customWidth="1"/>
    <col min="18" max="16384" width="9.140625" style="74" customWidth="1"/>
  </cols>
  <sheetData>
    <row r="1" spans="1:17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" customHeight="1">
      <c r="A2" s="113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8" customHeight="1">
      <c r="A3" s="113" t="s">
        <v>73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8" customHeight="1">
      <c r="A4" s="113" t="s">
        <v>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7:17" ht="12" customHeight="1">
      <c r="G5" s="75"/>
      <c r="I5" s="75"/>
      <c r="K5" s="13"/>
      <c r="M5" s="76"/>
      <c r="N5" s="77"/>
      <c r="O5" s="75"/>
      <c r="P5" s="77"/>
      <c r="Q5" s="78" t="s">
        <v>24</v>
      </c>
    </row>
    <row r="6" spans="7:17" ht="18" customHeight="1">
      <c r="G6" s="114" t="s">
        <v>1</v>
      </c>
      <c r="H6" s="114"/>
      <c r="I6" s="114"/>
      <c r="J6" s="114"/>
      <c r="K6" s="114"/>
      <c r="L6" s="79"/>
      <c r="M6" s="115" t="s">
        <v>49</v>
      </c>
      <c r="N6" s="115"/>
      <c r="O6" s="115"/>
      <c r="P6" s="115"/>
      <c r="Q6" s="115"/>
    </row>
    <row r="7" spans="7:17" ht="20.25" customHeight="1">
      <c r="G7" s="66" t="s">
        <v>74</v>
      </c>
      <c r="I7" s="66" t="s">
        <v>75</v>
      </c>
      <c r="K7" s="66" t="s">
        <v>67</v>
      </c>
      <c r="M7" s="66" t="s">
        <v>74</v>
      </c>
      <c r="O7" s="66" t="s">
        <v>75</v>
      </c>
      <c r="Q7" s="66" t="s">
        <v>67</v>
      </c>
    </row>
    <row r="8" spans="7:17" ht="12" customHeight="1">
      <c r="G8" s="74"/>
      <c r="I8" s="74"/>
      <c r="M8" s="77"/>
      <c r="N8" s="66"/>
      <c r="O8" s="77"/>
      <c r="P8" s="66"/>
      <c r="Q8" s="77"/>
    </row>
    <row r="9" spans="11:17" ht="12" customHeight="1">
      <c r="K9" s="80"/>
      <c r="Q9" s="80"/>
    </row>
    <row r="10" spans="11:17" ht="7.5" customHeight="1">
      <c r="K10" s="80"/>
      <c r="Q10" s="80"/>
    </row>
    <row r="11" spans="1:18" ht="18" customHeight="1">
      <c r="A11" s="74" t="s">
        <v>76</v>
      </c>
      <c r="G11" s="81">
        <v>26860172</v>
      </c>
      <c r="I11" s="81">
        <v>26753246</v>
      </c>
      <c r="K11" s="81">
        <v>25520802</v>
      </c>
      <c r="M11" s="81">
        <v>25745005</v>
      </c>
      <c r="O11" s="81">
        <v>25624350</v>
      </c>
      <c r="Q11" s="81">
        <v>24521135</v>
      </c>
      <c r="R11" s="13"/>
    </row>
    <row r="12" spans="1:18" ht="18" customHeight="1">
      <c r="A12" s="74" t="s">
        <v>77</v>
      </c>
      <c r="G12" s="81">
        <v>9905578</v>
      </c>
      <c r="I12" s="81">
        <v>9928133</v>
      </c>
      <c r="K12" s="81">
        <v>9217980</v>
      </c>
      <c r="L12" s="82"/>
      <c r="M12" s="81">
        <v>9453707</v>
      </c>
      <c r="O12" s="81">
        <v>9460599</v>
      </c>
      <c r="Q12" s="81">
        <v>8806104</v>
      </c>
      <c r="R12" s="13"/>
    </row>
    <row r="13" spans="3:18" ht="18" customHeight="1">
      <c r="C13" s="74" t="s">
        <v>78</v>
      </c>
      <c r="G13" s="83">
        <f>G11-G12</f>
        <v>16954594</v>
      </c>
      <c r="I13" s="83">
        <f>I11-I12</f>
        <v>16825113</v>
      </c>
      <c r="K13" s="83">
        <f>K11-K12</f>
        <v>16302822</v>
      </c>
      <c r="M13" s="83">
        <f>M11-M12</f>
        <v>16291298</v>
      </c>
      <c r="O13" s="83">
        <f>O11-O12</f>
        <v>16163751</v>
      </c>
      <c r="Q13" s="83">
        <f>Q11-Q12</f>
        <v>15715031</v>
      </c>
      <c r="R13" s="13"/>
    </row>
    <row r="14" spans="1:18" ht="18" customHeight="1">
      <c r="A14" s="74" t="s">
        <v>79</v>
      </c>
      <c r="G14" s="81">
        <v>10121287</v>
      </c>
      <c r="I14" s="81">
        <v>8807346</v>
      </c>
      <c r="K14" s="81">
        <v>8478278</v>
      </c>
      <c r="M14" s="81">
        <v>8645276</v>
      </c>
      <c r="O14" s="81">
        <v>7659527</v>
      </c>
      <c r="Q14" s="81">
        <v>7334092</v>
      </c>
      <c r="R14" s="13"/>
    </row>
    <row r="15" spans="1:18" ht="18" customHeight="1">
      <c r="A15" s="74" t="s">
        <v>80</v>
      </c>
      <c r="G15" s="81">
        <v>2285562</v>
      </c>
      <c r="I15" s="81">
        <v>2208682</v>
      </c>
      <c r="K15" s="81">
        <v>2222866</v>
      </c>
      <c r="M15" s="81">
        <v>2276958</v>
      </c>
      <c r="O15" s="81">
        <v>2175350</v>
      </c>
      <c r="Q15" s="81">
        <v>2195582</v>
      </c>
      <c r="R15" s="13"/>
    </row>
    <row r="16" spans="3:18" ht="18" customHeight="1">
      <c r="C16" s="74" t="s">
        <v>81</v>
      </c>
      <c r="G16" s="83">
        <f>G14-G15</f>
        <v>7835725</v>
      </c>
      <c r="I16" s="83">
        <f>I14-I15</f>
        <v>6598664</v>
      </c>
      <c r="K16" s="83">
        <f>K14-K15</f>
        <v>6255412</v>
      </c>
      <c r="M16" s="83">
        <f>M14-M15</f>
        <v>6368318</v>
      </c>
      <c r="O16" s="83">
        <f>O14-O15</f>
        <v>5484177</v>
      </c>
      <c r="Q16" s="83">
        <f>Q14-Q15</f>
        <v>5138510</v>
      </c>
      <c r="R16" s="13"/>
    </row>
    <row r="17" spans="1:18" ht="18" customHeight="1">
      <c r="A17" s="74" t="s">
        <v>82</v>
      </c>
      <c r="G17" s="84">
        <v>1735977</v>
      </c>
      <c r="I17" s="84">
        <v>1492492</v>
      </c>
      <c r="K17" s="84">
        <v>2026096</v>
      </c>
      <c r="M17" s="81">
        <v>1771756</v>
      </c>
      <c r="O17" s="81">
        <v>1625653</v>
      </c>
      <c r="Q17" s="81">
        <v>1537369</v>
      </c>
      <c r="R17" s="13"/>
    </row>
    <row r="18" spans="1:18" ht="18" customHeight="1">
      <c r="A18" s="74" t="s">
        <v>83</v>
      </c>
      <c r="G18" s="81">
        <v>964648</v>
      </c>
      <c r="I18" s="81">
        <v>2501502</v>
      </c>
      <c r="K18" s="81">
        <v>1222427</v>
      </c>
      <c r="M18" s="81">
        <v>965141</v>
      </c>
      <c r="O18" s="81">
        <v>2540775</v>
      </c>
      <c r="Q18" s="81">
        <v>448320</v>
      </c>
      <c r="R18" s="13"/>
    </row>
    <row r="19" spans="1:18" ht="18" customHeight="1">
      <c r="A19" s="74" t="s">
        <v>84</v>
      </c>
      <c r="G19" s="81">
        <v>16562</v>
      </c>
      <c r="I19" s="81">
        <v>52003</v>
      </c>
      <c r="K19" s="81">
        <v>41393</v>
      </c>
      <c r="M19" s="81">
        <v>0</v>
      </c>
      <c r="O19" s="81">
        <v>0</v>
      </c>
      <c r="Q19" s="81">
        <v>0</v>
      </c>
      <c r="R19" s="13"/>
    </row>
    <row r="20" spans="1:18" ht="18" customHeight="1">
      <c r="A20" s="74" t="s">
        <v>85</v>
      </c>
      <c r="B20" s="85"/>
      <c r="C20" s="85"/>
      <c r="D20" s="85"/>
      <c r="E20" s="85"/>
      <c r="F20" s="85"/>
      <c r="G20" s="86">
        <v>208971</v>
      </c>
      <c r="I20" s="86">
        <v>197969</v>
      </c>
      <c r="K20" s="87">
        <v>541604</v>
      </c>
      <c r="M20" s="81">
        <v>96082</v>
      </c>
      <c r="O20" s="81">
        <v>75186</v>
      </c>
      <c r="Q20" s="81">
        <v>346424</v>
      </c>
      <c r="R20" s="13"/>
    </row>
    <row r="21" spans="1:18" ht="18" customHeight="1">
      <c r="A21" s="74" t="s">
        <v>86</v>
      </c>
      <c r="B21" s="85"/>
      <c r="C21" s="85"/>
      <c r="D21" s="85"/>
      <c r="E21" s="85"/>
      <c r="F21" s="85"/>
      <c r="G21" s="86">
        <v>892039</v>
      </c>
      <c r="I21" s="86">
        <v>710728</v>
      </c>
      <c r="K21" s="87">
        <v>783985</v>
      </c>
      <c r="M21" s="81">
        <v>883562</v>
      </c>
      <c r="O21" s="81">
        <v>1069435</v>
      </c>
      <c r="Q21" s="81">
        <v>780926</v>
      </c>
      <c r="R21" s="13"/>
    </row>
    <row r="22" spans="1:18" ht="18" customHeight="1">
      <c r="A22" s="74" t="s">
        <v>87</v>
      </c>
      <c r="G22" s="88">
        <v>134841</v>
      </c>
      <c r="I22" s="89">
        <v>97370</v>
      </c>
      <c r="K22" s="89">
        <v>192720</v>
      </c>
      <c r="M22" s="81">
        <v>85711</v>
      </c>
      <c r="O22" s="81">
        <v>64495</v>
      </c>
      <c r="Q22" s="81">
        <v>155336</v>
      </c>
      <c r="R22" s="13"/>
    </row>
    <row r="23" spans="3:18" ht="18" customHeight="1">
      <c r="C23" s="74" t="s">
        <v>88</v>
      </c>
      <c r="G23" s="83">
        <f>G13+G16+SUM(G17:G22)</f>
        <v>28743357</v>
      </c>
      <c r="I23" s="83">
        <f>I13+I16+SUM(I17:I22)</f>
        <v>28475841</v>
      </c>
      <c r="K23" s="83">
        <f>K13+K16+SUM(K17:K22)</f>
        <v>27366459</v>
      </c>
      <c r="M23" s="83">
        <f>M13+M16+SUM(M17:M22)</f>
        <v>26461868</v>
      </c>
      <c r="O23" s="83">
        <f>O13+O16+SUM(O17:O22)</f>
        <v>27023472</v>
      </c>
      <c r="Q23" s="83">
        <f>Q13+Q16+SUM(Q17:Q22)</f>
        <v>24121916</v>
      </c>
      <c r="R23" s="13"/>
    </row>
    <row r="24" spans="1:18" ht="18" customHeight="1">
      <c r="A24" s="74" t="s">
        <v>89</v>
      </c>
      <c r="G24" s="81"/>
      <c r="I24" s="81"/>
      <c r="K24" s="81"/>
      <c r="M24" s="81"/>
      <c r="O24" s="81"/>
      <c r="Q24" s="81"/>
      <c r="R24" s="13"/>
    </row>
    <row r="25" spans="3:18" ht="18" customHeight="1">
      <c r="C25" s="74" t="s">
        <v>90</v>
      </c>
      <c r="G25" s="81">
        <v>6602569</v>
      </c>
      <c r="I25" s="81">
        <v>6445705</v>
      </c>
      <c r="K25" s="81">
        <v>6157097</v>
      </c>
      <c r="M25" s="81">
        <v>5914290</v>
      </c>
      <c r="O25" s="81">
        <v>5844337</v>
      </c>
      <c r="Q25" s="81">
        <f>5519656</f>
        <v>5519656</v>
      </c>
      <c r="R25" s="13"/>
    </row>
    <row r="26" spans="3:18" ht="18" customHeight="1">
      <c r="C26" s="74" t="s">
        <v>91</v>
      </c>
      <c r="G26" s="81">
        <v>45803</v>
      </c>
      <c r="I26" s="81">
        <v>22198</v>
      </c>
      <c r="K26" s="81">
        <v>43012</v>
      </c>
      <c r="M26" s="81">
        <v>39710</v>
      </c>
      <c r="O26" s="81">
        <v>16100</v>
      </c>
      <c r="Q26" s="81">
        <v>37350</v>
      </c>
      <c r="R26" s="13"/>
    </row>
    <row r="27" spans="3:18" ht="18" customHeight="1">
      <c r="C27" s="74" t="s">
        <v>92</v>
      </c>
      <c r="G27" s="81">
        <v>2736135</v>
      </c>
      <c r="I27" s="81">
        <v>2409167</v>
      </c>
      <c r="K27" s="81">
        <v>2534871</v>
      </c>
      <c r="M27" s="81">
        <v>2548292</v>
      </c>
      <c r="O27" s="81">
        <v>2227293</v>
      </c>
      <c r="Q27" s="81">
        <v>2365075</v>
      </c>
      <c r="R27" s="13"/>
    </row>
    <row r="28" spans="3:18" ht="18" customHeight="1">
      <c r="C28" s="74" t="s">
        <v>93</v>
      </c>
      <c r="G28" s="81">
        <v>840394</v>
      </c>
      <c r="I28" s="81">
        <v>789835</v>
      </c>
      <c r="K28" s="81">
        <v>838527</v>
      </c>
      <c r="M28" s="81">
        <v>818364</v>
      </c>
      <c r="O28" s="81">
        <v>766933</v>
      </c>
      <c r="Q28" s="81">
        <v>804745</v>
      </c>
      <c r="R28" s="13"/>
    </row>
    <row r="29" spans="3:18" ht="18" customHeight="1">
      <c r="C29" s="74" t="s">
        <v>28</v>
      </c>
      <c r="G29" s="89">
        <v>2864760</v>
      </c>
      <c r="I29" s="89">
        <v>2271479</v>
      </c>
      <c r="K29" s="89">
        <v>3394939</v>
      </c>
      <c r="M29" s="89">
        <v>2711634</v>
      </c>
      <c r="O29" s="89">
        <v>2194770</v>
      </c>
      <c r="Q29" s="89">
        <f>3180449</f>
        <v>3180449</v>
      </c>
      <c r="R29" s="13"/>
    </row>
    <row r="30" spans="5:18" ht="18" customHeight="1">
      <c r="E30" s="74" t="s">
        <v>94</v>
      </c>
      <c r="G30" s="83">
        <f>SUM(G25:G29)</f>
        <v>13089661</v>
      </c>
      <c r="I30" s="83">
        <f>SUM(I25:I29)</f>
        <v>11938384</v>
      </c>
      <c r="K30" s="83">
        <f>SUM(K25:K29)</f>
        <v>12968446</v>
      </c>
      <c r="M30" s="83">
        <f>SUM(M25:M29)</f>
        <v>12032290</v>
      </c>
      <c r="O30" s="83">
        <f>SUM(O25:O29)</f>
        <v>11049433</v>
      </c>
      <c r="Q30" s="83">
        <f>SUM(Q25:Q29)</f>
        <v>11907275</v>
      </c>
      <c r="R30" s="13"/>
    </row>
    <row r="31" spans="1:18" ht="18" customHeight="1">
      <c r="A31" s="74" t="s">
        <v>95</v>
      </c>
      <c r="G31" s="89">
        <v>4616675</v>
      </c>
      <c r="I31" s="89">
        <v>6259153</v>
      </c>
      <c r="K31" s="89">
        <v>3596410</v>
      </c>
      <c r="M31" s="89">
        <v>4855888</v>
      </c>
      <c r="O31" s="89">
        <v>6207220</v>
      </c>
      <c r="Q31" s="89">
        <f>3221323</f>
        <v>3221323</v>
      </c>
      <c r="R31" s="13"/>
    </row>
    <row r="32" spans="1:18" ht="18" customHeight="1">
      <c r="A32" s="74" t="s">
        <v>96</v>
      </c>
      <c r="G32" s="81">
        <f>+G23-G30-G31</f>
        <v>11037021</v>
      </c>
      <c r="I32" s="81">
        <f>+I23-I30-I31</f>
        <v>10278304</v>
      </c>
      <c r="K32" s="81">
        <f>+K23-K30-K31</f>
        <v>10801603</v>
      </c>
      <c r="M32" s="81">
        <f>M23-M30-M31</f>
        <v>9573690</v>
      </c>
      <c r="O32" s="81">
        <f>O23-O30-O31</f>
        <v>9766819</v>
      </c>
      <c r="Q32" s="81">
        <f>Q23-Q30-Q31</f>
        <v>8993318</v>
      </c>
      <c r="R32" s="13"/>
    </row>
    <row r="33" spans="1:18" ht="18" customHeight="1">
      <c r="A33" s="74" t="s">
        <v>97</v>
      </c>
      <c r="G33" s="86">
        <v>2456718</v>
      </c>
      <c r="I33" s="86">
        <v>2036155</v>
      </c>
      <c r="K33" s="86">
        <v>2468827</v>
      </c>
      <c r="M33" s="89">
        <v>2157361</v>
      </c>
      <c r="O33" s="89">
        <v>1853894</v>
      </c>
      <c r="Q33" s="89">
        <v>2096014</v>
      </c>
      <c r="R33" s="13"/>
    </row>
    <row r="34" spans="1:18" ht="18" customHeight="1">
      <c r="A34" s="74" t="s">
        <v>98</v>
      </c>
      <c r="G34" s="83">
        <f>G32-G33</f>
        <v>8580303</v>
      </c>
      <c r="I34" s="83">
        <f>I32-I33</f>
        <v>8242149</v>
      </c>
      <c r="K34" s="83">
        <f>K32-K33</f>
        <v>8332776</v>
      </c>
      <c r="M34" s="83">
        <f>M32-M33</f>
        <v>7416329</v>
      </c>
      <c r="O34" s="83">
        <f>O32-O33</f>
        <v>7912925</v>
      </c>
      <c r="Q34" s="83">
        <f>Q32-Q33</f>
        <v>6897304</v>
      </c>
      <c r="R34" s="13"/>
    </row>
    <row r="35" spans="1:18" ht="18" customHeight="1">
      <c r="A35" s="74" t="s">
        <v>99</v>
      </c>
      <c r="G35" s="84"/>
      <c r="I35" s="84"/>
      <c r="K35" s="90"/>
      <c r="M35" s="84"/>
      <c r="O35" s="84"/>
      <c r="Q35" s="90"/>
      <c r="R35" s="13"/>
    </row>
    <row r="36" spans="3:18" ht="18" customHeight="1">
      <c r="C36" s="74" t="s">
        <v>100</v>
      </c>
      <c r="G36" s="84"/>
      <c r="I36" s="84"/>
      <c r="K36" s="90"/>
      <c r="M36" s="84"/>
      <c r="O36" s="84"/>
      <c r="Q36" s="90"/>
      <c r="R36" s="13"/>
    </row>
    <row r="37" spans="5:18" ht="18" customHeight="1">
      <c r="E37" s="74" t="s">
        <v>101</v>
      </c>
      <c r="G37" s="81"/>
      <c r="I37" s="81"/>
      <c r="K37" s="91"/>
      <c r="M37" s="81"/>
      <c r="O37" s="81"/>
      <c r="Q37" s="91"/>
      <c r="R37" s="13"/>
    </row>
    <row r="38" spans="6:18" ht="18" customHeight="1">
      <c r="F38" s="74" t="s">
        <v>102</v>
      </c>
      <c r="G38" s="92">
        <v>3011207</v>
      </c>
      <c r="I38" s="92">
        <v>7309234</v>
      </c>
      <c r="J38" s="93"/>
      <c r="K38" s="92">
        <v>364261</v>
      </c>
      <c r="L38" s="93"/>
      <c r="M38" s="92">
        <v>3006984</v>
      </c>
      <c r="N38" s="93"/>
      <c r="O38" s="92">
        <v>7244056</v>
      </c>
      <c r="P38" s="93"/>
      <c r="Q38" s="94">
        <v>-283881</v>
      </c>
      <c r="R38" s="13"/>
    </row>
    <row r="39" spans="6:18" ht="18" customHeight="1">
      <c r="F39" s="74" t="s">
        <v>103</v>
      </c>
      <c r="G39" s="95">
        <v>-1411124</v>
      </c>
      <c r="I39" s="95">
        <v>-802875</v>
      </c>
      <c r="K39" s="95">
        <v>-1222296</v>
      </c>
      <c r="L39" s="95"/>
      <c r="M39" s="94">
        <v>-1411647</v>
      </c>
      <c r="N39" s="95"/>
      <c r="O39" s="94">
        <v>-800463</v>
      </c>
      <c r="P39" s="95"/>
      <c r="Q39" s="95">
        <v>-448238</v>
      </c>
      <c r="R39" s="13"/>
    </row>
    <row r="40" spans="5:18" ht="18" customHeight="1">
      <c r="E40" s="74" t="s">
        <v>104</v>
      </c>
      <c r="G40" s="81"/>
      <c r="I40" s="81"/>
      <c r="K40" s="93"/>
      <c r="M40" s="81"/>
      <c r="O40" s="81"/>
      <c r="Q40" s="93"/>
      <c r="R40" s="13"/>
    </row>
    <row r="41" spans="6:18" ht="18" customHeight="1">
      <c r="F41" s="74" t="s">
        <v>105</v>
      </c>
      <c r="G41" s="95">
        <v>-826476</v>
      </c>
      <c r="I41" s="95">
        <v>-1145471</v>
      </c>
      <c r="K41" s="86">
        <v>357856</v>
      </c>
      <c r="M41" s="94">
        <v>-1032138</v>
      </c>
      <c r="O41" s="95">
        <v>-1062751</v>
      </c>
      <c r="Q41" s="86">
        <v>900237</v>
      </c>
      <c r="R41" s="13"/>
    </row>
    <row r="42" spans="5:18" ht="18" customHeight="1">
      <c r="E42" s="74" t="s">
        <v>106</v>
      </c>
      <c r="G42" s="95">
        <v>-332039</v>
      </c>
      <c r="I42" s="95">
        <v>-1325933</v>
      </c>
      <c r="K42" s="86">
        <v>235002</v>
      </c>
      <c r="M42" s="95">
        <v>-330009</v>
      </c>
      <c r="O42" s="95">
        <v>-1312777</v>
      </c>
      <c r="Q42" s="86">
        <v>203952</v>
      </c>
      <c r="R42" s="13"/>
    </row>
    <row r="43" spans="3:18" ht="18" customHeight="1">
      <c r="C43" s="74" t="s">
        <v>107</v>
      </c>
      <c r="G43" s="96"/>
      <c r="I43" s="96"/>
      <c r="K43" s="91"/>
      <c r="M43" s="96"/>
      <c r="O43" s="96"/>
      <c r="Q43" s="91"/>
      <c r="R43" s="13"/>
    </row>
    <row r="44" spans="5:18" ht="18" customHeight="1">
      <c r="E44" s="74" t="s">
        <v>108</v>
      </c>
      <c r="G44" s="96"/>
      <c r="I44" s="92"/>
      <c r="K44" s="91"/>
      <c r="M44" s="96"/>
      <c r="O44" s="96"/>
      <c r="Q44" s="91"/>
      <c r="R44" s="13"/>
    </row>
    <row r="45" spans="6:18" ht="18" customHeight="1">
      <c r="F45" s="74" t="s">
        <v>109</v>
      </c>
      <c r="G45" s="95">
        <v>-283047</v>
      </c>
      <c r="I45" s="97">
        <v>0</v>
      </c>
      <c r="K45" s="86">
        <v>149023</v>
      </c>
      <c r="M45" s="95">
        <v>-288771</v>
      </c>
      <c r="O45" s="97">
        <v>0</v>
      </c>
      <c r="Q45" s="86">
        <v>156410</v>
      </c>
      <c r="R45" s="13"/>
    </row>
    <row r="46" spans="5:18" ht="18" customHeight="1">
      <c r="E46" s="74" t="s">
        <v>106</v>
      </c>
      <c r="G46" s="92">
        <v>50720</v>
      </c>
      <c r="I46" s="92">
        <v>0</v>
      </c>
      <c r="K46" s="98">
        <v>-28895</v>
      </c>
      <c r="M46" s="99">
        <v>51865</v>
      </c>
      <c r="O46" s="92">
        <v>0</v>
      </c>
      <c r="Q46" s="91">
        <v>-30372</v>
      </c>
      <c r="R46" s="13"/>
    </row>
    <row r="47" spans="6:18" ht="18" customHeight="1">
      <c r="F47" s="100" t="s">
        <v>110</v>
      </c>
      <c r="G47" s="83">
        <f>SUM(G37:G46)</f>
        <v>209241</v>
      </c>
      <c r="I47" s="83">
        <f>SUM(I37:I46)</f>
        <v>4034955</v>
      </c>
      <c r="K47" s="91">
        <f>SUM(K37:K46)</f>
        <v>-145049</v>
      </c>
      <c r="M47" s="91">
        <f>SUM(M37:M46)</f>
        <v>-3716</v>
      </c>
      <c r="O47" s="83">
        <f>SUM(O37:O46)</f>
        <v>4068065</v>
      </c>
      <c r="Q47" s="83">
        <f>SUM(Q37:Q46)</f>
        <v>498108</v>
      </c>
      <c r="R47" s="13"/>
    </row>
    <row r="48" spans="1:18" ht="18" customHeight="1" thickBot="1">
      <c r="A48" s="77" t="s">
        <v>111</v>
      </c>
      <c r="G48" s="101">
        <f>G34+G47</f>
        <v>8789544</v>
      </c>
      <c r="I48" s="101">
        <f>I34+I47</f>
        <v>12277104</v>
      </c>
      <c r="K48" s="102">
        <f>K34+K47</f>
        <v>8187727</v>
      </c>
      <c r="M48" s="103">
        <f>M34+M47</f>
        <v>7412613</v>
      </c>
      <c r="O48" s="103">
        <f>O34+O47</f>
        <v>11980990</v>
      </c>
      <c r="Q48" s="102">
        <f>Q34+Q47</f>
        <v>7395412</v>
      </c>
      <c r="R48" s="13"/>
    </row>
    <row r="49" spans="1:18" ht="18" customHeight="1" thickTop="1">
      <c r="A49" s="77" t="s">
        <v>112</v>
      </c>
      <c r="G49" s="81"/>
      <c r="I49" s="81"/>
      <c r="K49" s="93"/>
      <c r="M49" s="81"/>
      <c r="O49" s="81"/>
      <c r="Q49" s="93"/>
      <c r="R49" s="13"/>
    </row>
    <row r="50" spans="3:18" ht="18" customHeight="1">
      <c r="C50" s="74" t="s">
        <v>113</v>
      </c>
      <c r="G50" s="81">
        <f>+G34-G51</f>
        <v>8495693</v>
      </c>
      <c r="I50" s="81">
        <f>+I34-I51</f>
        <v>8161315</v>
      </c>
      <c r="K50" s="93">
        <f>+K34-K51</f>
        <v>8267448</v>
      </c>
      <c r="M50" s="81">
        <f>M34-M51</f>
        <v>7416329</v>
      </c>
      <c r="O50" s="81">
        <f>O34-O51</f>
        <v>7912925</v>
      </c>
      <c r="Q50" s="93">
        <f>Q34-Q51</f>
        <v>6897304</v>
      </c>
      <c r="R50" s="13"/>
    </row>
    <row r="51" spans="3:18" ht="18" customHeight="1">
      <c r="C51" s="74" t="s">
        <v>114</v>
      </c>
      <c r="G51" s="81">
        <v>84610</v>
      </c>
      <c r="I51" s="81">
        <v>80834</v>
      </c>
      <c r="K51" s="81">
        <v>65328</v>
      </c>
      <c r="M51" s="81">
        <v>0</v>
      </c>
      <c r="O51" s="81">
        <v>0</v>
      </c>
      <c r="Q51" s="93">
        <v>0</v>
      </c>
      <c r="R51" s="13"/>
    </row>
    <row r="52" spans="7:18" ht="18" customHeight="1" thickBot="1">
      <c r="G52" s="103">
        <f>SUM(G50:G51)</f>
        <v>8580303</v>
      </c>
      <c r="I52" s="103">
        <f>SUM(I50:I51)</f>
        <v>8242149</v>
      </c>
      <c r="K52" s="102">
        <f>SUM(K50:K51)</f>
        <v>8332776</v>
      </c>
      <c r="M52" s="103">
        <f>SUM(M50:M51)</f>
        <v>7416329</v>
      </c>
      <c r="O52" s="103">
        <f>SUM(O50:O51)</f>
        <v>7912925</v>
      </c>
      <c r="Q52" s="102">
        <f>SUM(Q50:Q51)</f>
        <v>6897304</v>
      </c>
      <c r="R52" s="13"/>
    </row>
    <row r="53" spans="1:18" ht="18" customHeight="1" thickTop="1">
      <c r="A53" s="77" t="s">
        <v>115</v>
      </c>
      <c r="G53" s="81"/>
      <c r="I53" s="81"/>
      <c r="K53" s="93"/>
      <c r="M53" s="81"/>
      <c r="O53" s="81"/>
      <c r="Q53" s="93"/>
      <c r="R53" s="13"/>
    </row>
    <row r="54" spans="3:18" ht="18" customHeight="1">
      <c r="C54" s="74" t="s">
        <v>113</v>
      </c>
      <c r="G54" s="86">
        <f>+G48-G55</f>
        <v>8704940</v>
      </c>
      <c r="I54" s="86">
        <f>+I48-I55</f>
        <v>12196262</v>
      </c>
      <c r="K54" s="92">
        <f>+K48-K55</f>
        <v>8128352</v>
      </c>
      <c r="M54" s="86">
        <f>M48-M55</f>
        <v>7412613</v>
      </c>
      <c r="O54" s="86">
        <f>O48-O55</f>
        <v>11980990</v>
      </c>
      <c r="Q54" s="92">
        <f>Q48-Q55</f>
        <v>7395412</v>
      </c>
      <c r="R54" s="13"/>
    </row>
    <row r="55" spans="3:18" ht="18" customHeight="1">
      <c r="C55" s="74" t="s">
        <v>114</v>
      </c>
      <c r="G55" s="81">
        <v>84604</v>
      </c>
      <c r="I55" s="81">
        <v>80842</v>
      </c>
      <c r="K55" s="81">
        <v>59375</v>
      </c>
      <c r="M55" s="81">
        <v>0</v>
      </c>
      <c r="O55" s="81">
        <v>0</v>
      </c>
      <c r="Q55" s="93">
        <v>0</v>
      </c>
      <c r="R55" s="13"/>
    </row>
    <row r="56" spans="7:18" ht="18" customHeight="1" thickBot="1">
      <c r="G56" s="103">
        <f>SUM(G54:G55)</f>
        <v>8789544</v>
      </c>
      <c r="I56" s="103">
        <f>SUM(I54:I55)</f>
        <v>12277104</v>
      </c>
      <c r="K56" s="102">
        <f>SUM(K54:K55)</f>
        <v>8187727</v>
      </c>
      <c r="M56" s="103">
        <f>SUM(M54:M55)</f>
        <v>7412613</v>
      </c>
      <c r="O56" s="103">
        <f>SUM(O54:O55)</f>
        <v>11980990</v>
      </c>
      <c r="Q56" s="102">
        <f>SUM(Q54:Q55)</f>
        <v>7395412</v>
      </c>
      <c r="R56" s="13"/>
    </row>
    <row r="57" spans="1:18" ht="18" customHeight="1" thickBot="1" thickTop="1">
      <c r="A57" s="77" t="s">
        <v>116</v>
      </c>
      <c r="G57" s="104">
        <f>G50/G58</f>
        <v>4.450702860319052</v>
      </c>
      <c r="I57" s="104">
        <f>I50/I58</f>
        <v>4.275529731884707</v>
      </c>
      <c r="K57" s="105">
        <f>K50/K58</f>
        <v>4.3311304282227505</v>
      </c>
      <c r="M57" s="104">
        <f>M50/M58</f>
        <v>3.885248289146881</v>
      </c>
      <c r="O57" s="104">
        <f>O50/O58</f>
        <v>4.145403786482178</v>
      </c>
      <c r="Q57" s="105">
        <f>Q50/Q58</f>
        <v>3.613342742174186</v>
      </c>
      <c r="R57" s="13"/>
    </row>
    <row r="58" spans="1:18" ht="18" customHeight="1" thickBot="1" thickTop="1">
      <c r="A58" s="77" t="s">
        <v>117</v>
      </c>
      <c r="B58" s="77"/>
      <c r="C58" s="77"/>
      <c r="D58" s="77"/>
      <c r="G58" s="106">
        <v>1908843</v>
      </c>
      <c r="H58" s="78"/>
      <c r="I58" s="106">
        <v>1908843</v>
      </c>
      <c r="J58" s="78"/>
      <c r="K58" s="107">
        <v>1908843</v>
      </c>
      <c r="L58" s="78"/>
      <c r="M58" s="106">
        <v>1908843</v>
      </c>
      <c r="O58" s="106">
        <v>1908843</v>
      </c>
      <c r="Q58" s="107">
        <v>1908843</v>
      </c>
      <c r="R58" s="13"/>
    </row>
    <row r="59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pane xSplit="6" ySplit="8" topLeftCell="G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K63" sqref="K63"/>
    </sheetView>
  </sheetViews>
  <sheetFormatPr defaultColWidth="9.140625" defaultRowHeight="12.75"/>
  <cols>
    <col min="1" max="5" width="1.7109375" style="74" customWidth="1"/>
    <col min="6" max="6" width="42.8515625" style="74" customWidth="1"/>
    <col min="7" max="7" width="13.421875" style="80" customWidth="1"/>
    <col min="8" max="8" width="1.8515625" style="74" customWidth="1"/>
    <col min="9" max="9" width="13.57421875" style="80" customWidth="1"/>
    <col min="10" max="10" width="2.140625" style="74" customWidth="1"/>
    <col min="11" max="11" width="13.00390625" style="80" customWidth="1"/>
    <col min="12" max="12" width="1.57421875" style="74" customWidth="1"/>
    <col min="13" max="13" width="13.28125" style="74" customWidth="1"/>
    <col min="14" max="14" width="9.8515625" style="74" bestFit="1" customWidth="1"/>
    <col min="15" max="16384" width="9.140625" style="74" customWidth="1"/>
  </cols>
  <sheetData>
    <row r="1" spans="1:13" ht="18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113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 customHeight="1">
      <c r="A3" s="113" t="s">
        <v>118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8" customHeight="1">
      <c r="A4" s="113" t="s">
        <v>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7:13" ht="12" customHeight="1">
      <c r="G5" s="75"/>
      <c r="I5" s="75"/>
      <c r="K5" s="76"/>
      <c r="L5" s="77"/>
      <c r="M5" s="78" t="s">
        <v>24</v>
      </c>
    </row>
    <row r="6" spans="7:13" ht="18" customHeight="1">
      <c r="G6" s="114" t="s">
        <v>1</v>
      </c>
      <c r="H6" s="114"/>
      <c r="I6" s="114"/>
      <c r="J6" s="79"/>
      <c r="K6" s="115" t="s">
        <v>49</v>
      </c>
      <c r="L6" s="115"/>
      <c r="M6" s="115"/>
    </row>
    <row r="7" spans="7:13" ht="20.25" customHeight="1">
      <c r="G7" s="66">
        <v>2560</v>
      </c>
      <c r="I7" s="66">
        <v>2559</v>
      </c>
      <c r="K7" s="66">
        <v>2560</v>
      </c>
      <c r="M7" s="66">
        <v>2559</v>
      </c>
    </row>
    <row r="8" spans="7:13" ht="12" customHeight="1">
      <c r="G8" s="74"/>
      <c r="I8" s="74"/>
      <c r="K8" s="77"/>
      <c r="L8" s="66"/>
      <c r="M8" s="77"/>
    </row>
    <row r="9" ht="12" customHeight="1">
      <c r="M9" s="80"/>
    </row>
    <row r="10" ht="7.5" customHeight="1">
      <c r="M10" s="80"/>
    </row>
    <row r="11" spans="1:14" ht="18" customHeight="1">
      <c r="A11" s="74" t="s">
        <v>76</v>
      </c>
      <c r="G11" s="81">
        <v>105476438</v>
      </c>
      <c r="I11" s="81">
        <v>102443089</v>
      </c>
      <c r="K11" s="81">
        <v>101041157</v>
      </c>
      <c r="M11" s="81">
        <v>98491679</v>
      </c>
      <c r="N11" s="13"/>
    </row>
    <row r="12" spans="1:14" ht="18" customHeight="1">
      <c r="A12" s="74" t="s">
        <v>77</v>
      </c>
      <c r="G12" s="81">
        <v>38851433</v>
      </c>
      <c r="I12" s="81">
        <v>38445326</v>
      </c>
      <c r="J12" s="82"/>
      <c r="K12" s="81">
        <v>37028645</v>
      </c>
      <c r="M12" s="81">
        <v>36805028</v>
      </c>
      <c r="N12" s="13"/>
    </row>
    <row r="13" spans="3:14" ht="18" customHeight="1">
      <c r="C13" s="74" t="s">
        <v>78</v>
      </c>
      <c r="G13" s="83">
        <f>G11-G12</f>
        <v>66625005</v>
      </c>
      <c r="I13" s="83">
        <f>I11-I12</f>
        <v>63997763</v>
      </c>
      <c r="K13" s="83">
        <f>K11-K12</f>
        <v>64012512</v>
      </c>
      <c r="M13" s="83">
        <f>M11-M12</f>
        <v>61686651</v>
      </c>
      <c r="N13" s="13"/>
    </row>
    <row r="14" spans="1:14" ht="18" customHeight="1">
      <c r="A14" s="74" t="s">
        <v>79</v>
      </c>
      <c r="G14" s="81">
        <v>36459914</v>
      </c>
      <c r="I14" s="81">
        <v>32936178</v>
      </c>
      <c r="K14" s="81">
        <v>31783903</v>
      </c>
      <c r="M14" s="81">
        <v>28868623</v>
      </c>
      <c r="N14" s="13"/>
    </row>
    <row r="15" spans="1:14" ht="18" customHeight="1">
      <c r="A15" s="74" t="s">
        <v>80</v>
      </c>
      <c r="G15" s="81">
        <v>8933985</v>
      </c>
      <c r="I15" s="81">
        <v>8444078</v>
      </c>
      <c r="K15" s="81">
        <v>8840706</v>
      </c>
      <c r="M15" s="81">
        <v>8343208</v>
      </c>
      <c r="N15" s="13"/>
    </row>
    <row r="16" spans="3:14" ht="18" customHeight="1">
      <c r="C16" s="74" t="s">
        <v>81</v>
      </c>
      <c r="G16" s="83">
        <f>G14-G15</f>
        <v>27525929</v>
      </c>
      <c r="I16" s="83">
        <f>I14-I15</f>
        <v>24492100</v>
      </c>
      <c r="K16" s="83">
        <f>K14-K15</f>
        <v>22943197</v>
      </c>
      <c r="M16" s="83">
        <f>M14-M15</f>
        <v>20525415</v>
      </c>
      <c r="N16" s="13"/>
    </row>
    <row r="17" spans="1:14" ht="18" customHeight="1">
      <c r="A17" s="74" t="s">
        <v>82</v>
      </c>
      <c r="G17" s="84">
        <v>6257302</v>
      </c>
      <c r="I17" s="84">
        <v>7459181</v>
      </c>
      <c r="K17" s="81">
        <v>6462977</v>
      </c>
      <c r="M17" s="81">
        <v>6288147</v>
      </c>
      <c r="N17" s="13"/>
    </row>
    <row r="18" spans="1:14" ht="18" customHeight="1">
      <c r="A18" s="74" t="s">
        <v>83</v>
      </c>
      <c r="G18" s="81">
        <v>6428410</v>
      </c>
      <c r="I18" s="81">
        <v>4271560</v>
      </c>
      <c r="K18" s="81">
        <v>6463329</v>
      </c>
      <c r="M18" s="81">
        <v>2397447</v>
      </c>
      <c r="N18" s="13"/>
    </row>
    <row r="19" spans="1:14" ht="18" customHeight="1">
      <c r="A19" s="74" t="s">
        <v>84</v>
      </c>
      <c r="G19" s="81">
        <v>204290</v>
      </c>
      <c r="I19" s="81">
        <v>96620</v>
      </c>
      <c r="K19" s="81">
        <v>0</v>
      </c>
      <c r="M19" s="81">
        <v>0</v>
      </c>
      <c r="N19" s="13"/>
    </row>
    <row r="20" spans="1:14" ht="18" customHeight="1">
      <c r="A20" s="74" t="s">
        <v>85</v>
      </c>
      <c r="B20" s="85"/>
      <c r="C20" s="85"/>
      <c r="D20" s="85"/>
      <c r="E20" s="85"/>
      <c r="F20" s="85"/>
      <c r="G20" s="81">
        <v>1196054</v>
      </c>
      <c r="I20" s="81">
        <v>998894</v>
      </c>
      <c r="K20" s="81">
        <v>614971</v>
      </c>
      <c r="M20" s="81">
        <v>759561</v>
      </c>
      <c r="N20" s="13"/>
    </row>
    <row r="21" spans="1:14" ht="18" customHeight="1">
      <c r="A21" s="74" t="s">
        <v>86</v>
      </c>
      <c r="B21" s="85"/>
      <c r="C21" s="85"/>
      <c r="D21" s="85"/>
      <c r="E21" s="85"/>
      <c r="F21" s="85"/>
      <c r="G21" s="81">
        <v>3787746</v>
      </c>
      <c r="I21" s="81">
        <v>3966068</v>
      </c>
      <c r="K21" s="81">
        <v>5174720</v>
      </c>
      <c r="M21" s="81">
        <v>4433468</v>
      </c>
      <c r="N21" s="13"/>
    </row>
    <row r="22" spans="1:14" ht="18" customHeight="1">
      <c r="A22" s="74" t="s">
        <v>87</v>
      </c>
      <c r="G22" s="89">
        <v>442976</v>
      </c>
      <c r="I22" s="89">
        <v>575335</v>
      </c>
      <c r="K22" s="81">
        <v>302391</v>
      </c>
      <c r="M22" s="81">
        <v>443553</v>
      </c>
      <c r="N22" s="13"/>
    </row>
    <row r="23" spans="3:14" ht="18" customHeight="1">
      <c r="C23" s="74" t="s">
        <v>88</v>
      </c>
      <c r="G23" s="83">
        <f>G13+G16+SUM(G17:G22)</f>
        <v>112467712</v>
      </c>
      <c r="I23" s="83">
        <f>I13+I16+SUM(I17:I22)</f>
        <v>105857521</v>
      </c>
      <c r="K23" s="83">
        <f>K13+K16+SUM(K17:K22)</f>
        <v>105974097</v>
      </c>
      <c r="M23" s="83">
        <f>M13+M16+SUM(M17:M22)</f>
        <v>96534242</v>
      </c>
      <c r="N23" s="13"/>
    </row>
    <row r="24" spans="1:14" ht="18" customHeight="1">
      <c r="A24" s="74" t="s">
        <v>89</v>
      </c>
      <c r="G24" s="81"/>
      <c r="I24" s="93"/>
      <c r="K24" s="81"/>
      <c r="M24" s="93"/>
      <c r="N24" s="13"/>
    </row>
    <row r="25" spans="3:14" ht="18" customHeight="1">
      <c r="C25" s="74" t="s">
        <v>90</v>
      </c>
      <c r="G25" s="81">
        <v>25540525</v>
      </c>
      <c r="I25" s="81">
        <v>25247253</v>
      </c>
      <c r="K25" s="81">
        <v>23067692</v>
      </c>
      <c r="M25" s="81">
        <v>22829785</v>
      </c>
      <c r="N25" s="13"/>
    </row>
    <row r="26" spans="3:14" ht="18" customHeight="1">
      <c r="C26" s="74" t="s">
        <v>91</v>
      </c>
      <c r="G26" s="81">
        <v>147714</v>
      </c>
      <c r="I26" s="81">
        <v>125486</v>
      </c>
      <c r="K26" s="81">
        <v>110940</v>
      </c>
      <c r="M26" s="81">
        <v>105020</v>
      </c>
      <c r="N26" s="13"/>
    </row>
    <row r="27" spans="3:14" ht="18" customHeight="1">
      <c r="C27" s="74" t="s">
        <v>92</v>
      </c>
      <c r="G27" s="81">
        <v>10252212</v>
      </c>
      <c r="I27" s="81">
        <v>9908827</v>
      </c>
      <c r="K27" s="81">
        <v>9519196</v>
      </c>
      <c r="M27" s="81">
        <v>9207253</v>
      </c>
      <c r="N27" s="13"/>
    </row>
    <row r="28" spans="3:14" ht="18" customHeight="1">
      <c r="C28" s="74" t="s">
        <v>93</v>
      </c>
      <c r="G28" s="81">
        <v>3357316</v>
      </c>
      <c r="I28" s="81">
        <v>3387529</v>
      </c>
      <c r="K28" s="81">
        <v>3258450</v>
      </c>
      <c r="M28" s="81">
        <v>3292570</v>
      </c>
      <c r="N28" s="13"/>
    </row>
    <row r="29" spans="3:14" ht="18" customHeight="1">
      <c r="C29" s="74" t="s">
        <v>28</v>
      </c>
      <c r="G29" s="89">
        <v>9650205</v>
      </c>
      <c r="I29" s="89">
        <v>11836074</v>
      </c>
      <c r="K29" s="89">
        <v>9041670</v>
      </c>
      <c r="M29" s="89">
        <v>11053285</v>
      </c>
      <c r="N29" s="13"/>
    </row>
    <row r="30" spans="5:14" ht="18" customHeight="1">
      <c r="E30" s="74" t="s">
        <v>94</v>
      </c>
      <c r="G30" s="83">
        <f>SUM(G25:G29)</f>
        <v>48947972</v>
      </c>
      <c r="I30" s="83">
        <f>SUM(I25:I29)</f>
        <v>50505169</v>
      </c>
      <c r="K30" s="83">
        <f>SUM(K25:K29)</f>
        <v>44997948</v>
      </c>
      <c r="M30" s="83">
        <f>SUM(M25:M29)</f>
        <v>46487913</v>
      </c>
      <c r="N30" s="13"/>
    </row>
    <row r="31" spans="1:14" ht="18" customHeight="1">
      <c r="A31" s="74" t="s">
        <v>95</v>
      </c>
      <c r="G31" s="89">
        <v>22369887</v>
      </c>
      <c r="I31" s="89">
        <v>15727950</v>
      </c>
      <c r="K31" s="89">
        <v>22297483</v>
      </c>
      <c r="M31" s="89">
        <v>15139314</v>
      </c>
      <c r="N31" s="13"/>
    </row>
    <row r="32" spans="1:14" ht="18" customHeight="1">
      <c r="A32" s="74" t="s">
        <v>96</v>
      </c>
      <c r="G32" s="81">
        <f>G23-G30-G31</f>
        <v>41149853</v>
      </c>
      <c r="I32" s="81">
        <f>I23-I30-I31</f>
        <v>39624402</v>
      </c>
      <c r="K32" s="81">
        <f>K23-K30-K31</f>
        <v>38678666</v>
      </c>
      <c r="M32" s="81">
        <f>M23-M30-M31</f>
        <v>34907015</v>
      </c>
      <c r="N32" s="13"/>
    </row>
    <row r="33" spans="1:14" ht="18" customHeight="1">
      <c r="A33" s="74" t="s">
        <v>97</v>
      </c>
      <c r="G33" s="86">
        <v>7832312</v>
      </c>
      <c r="I33" s="86">
        <v>7555687</v>
      </c>
      <c r="K33" s="89">
        <v>7098248</v>
      </c>
      <c r="M33" s="89">
        <v>6427739</v>
      </c>
      <c r="N33" s="13"/>
    </row>
    <row r="34" spans="1:14" ht="18" customHeight="1">
      <c r="A34" s="74" t="s">
        <v>98</v>
      </c>
      <c r="G34" s="83">
        <f>G32-G33</f>
        <v>33317541</v>
      </c>
      <c r="I34" s="83">
        <f>I32-I33</f>
        <v>32068715</v>
      </c>
      <c r="K34" s="83">
        <f>K32-K33</f>
        <v>31580418</v>
      </c>
      <c r="M34" s="83">
        <f>M32-M33</f>
        <v>28479276</v>
      </c>
      <c r="N34" s="13"/>
    </row>
    <row r="35" spans="1:14" ht="18" customHeight="1">
      <c r="A35" s="74" t="s">
        <v>99</v>
      </c>
      <c r="G35" s="84"/>
      <c r="I35" s="90"/>
      <c r="K35" s="84"/>
      <c r="M35" s="90"/>
      <c r="N35" s="13"/>
    </row>
    <row r="36" spans="3:14" ht="18" customHeight="1">
      <c r="C36" s="74" t="s">
        <v>100</v>
      </c>
      <c r="G36" s="84"/>
      <c r="I36" s="90"/>
      <c r="K36" s="84"/>
      <c r="M36" s="90"/>
      <c r="N36" s="13"/>
    </row>
    <row r="37" spans="5:14" ht="18" customHeight="1">
      <c r="E37" s="74" t="s">
        <v>101</v>
      </c>
      <c r="G37" s="81"/>
      <c r="I37" s="81"/>
      <c r="K37" s="81"/>
      <c r="M37" s="96"/>
      <c r="N37" s="13"/>
    </row>
    <row r="38" spans="6:14" ht="18" customHeight="1">
      <c r="F38" s="74" t="s">
        <v>102</v>
      </c>
      <c r="G38" s="92">
        <v>11120942</v>
      </c>
      <c r="I38" s="93">
        <v>3580453</v>
      </c>
      <c r="J38" s="93"/>
      <c r="K38" s="92">
        <v>10987521</v>
      </c>
      <c r="M38" s="93">
        <v>1618415</v>
      </c>
      <c r="N38" s="13"/>
    </row>
    <row r="39" spans="6:14" ht="18" customHeight="1">
      <c r="F39" s="74" t="s">
        <v>103</v>
      </c>
      <c r="G39" s="95">
        <v>-2266394</v>
      </c>
      <c r="I39" s="91">
        <v>-4333047</v>
      </c>
      <c r="J39" s="91"/>
      <c r="K39" s="95">
        <v>-2259684</v>
      </c>
      <c r="L39" s="91"/>
      <c r="M39" s="91">
        <v>-2459055</v>
      </c>
      <c r="N39" s="13"/>
    </row>
    <row r="40" spans="5:14" ht="18" customHeight="1">
      <c r="E40" s="74" t="s">
        <v>104</v>
      </c>
      <c r="G40" s="81"/>
      <c r="K40" s="81"/>
      <c r="M40" s="93"/>
      <c r="N40" s="13"/>
    </row>
    <row r="41" spans="6:14" ht="18" customHeight="1">
      <c r="F41" s="74" t="s">
        <v>105</v>
      </c>
      <c r="G41" s="91">
        <v>-5018159</v>
      </c>
      <c r="I41" s="91">
        <v>-2117306</v>
      </c>
      <c r="K41" s="96">
        <v>-4433626</v>
      </c>
      <c r="M41" s="93">
        <v>27140</v>
      </c>
      <c r="N41" s="13"/>
    </row>
    <row r="42" spans="5:14" ht="18" customHeight="1">
      <c r="E42" s="74" t="s">
        <v>106</v>
      </c>
      <c r="G42" s="96">
        <v>-1849539</v>
      </c>
      <c r="I42" s="93">
        <v>133437</v>
      </c>
      <c r="K42" s="96">
        <v>-1822458</v>
      </c>
      <c r="M42" s="93">
        <v>147765</v>
      </c>
      <c r="N42" s="13"/>
    </row>
    <row r="43" spans="3:14" ht="18" customHeight="1">
      <c r="C43" s="74" t="s">
        <v>107</v>
      </c>
      <c r="G43" s="97"/>
      <c r="I43" s="108"/>
      <c r="K43" s="97"/>
      <c r="M43" s="108"/>
      <c r="N43" s="13"/>
    </row>
    <row r="44" spans="5:14" ht="18" customHeight="1">
      <c r="E44" s="74" t="s">
        <v>108</v>
      </c>
      <c r="G44" s="97"/>
      <c r="I44" s="108"/>
      <c r="K44" s="97"/>
      <c r="M44" s="108"/>
      <c r="N44" s="13"/>
    </row>
    <row r="45" spans="6:14" ht="18" customHeight="1">
      <c r="F45" s="74" t="s">
        <v>109</v>
      </c>
      <c r="G45" s="96">
        <v>-282820</v>
      </c>
      <c r="I45" s="86">
        <v>150762</v>
      </c>
      <c r="K45" s="96">
        <v>-288545</v>
      </c>
      <c r="M45" s="86">
        <v>158149</v>
      </c>
      <c r="N45" s="13"/>
    </row>
    <row r="46" spans="5:15" ht="18" customHeight="1">
      <c r="E46" s="74" t="s">
        <v>106</v>
      </c>
      <c r="G46" s="92">
        <v>50548</v>
      </c>
      <c r="I46" s="96">
        <v>-29828</v>
      </c>
      <c r="K46" s="92">
        <v>51693</v>
      </c>
      <c r="M46" s="96">
        <v>-31306</v>
      </c>
      <c r="N46" s="13"/>
      <c r="O46" s="13"/>
    </row>
    <row r="47" spans="6:14" ht="18" customHeight="1">
      <c r="F47" s="100" t="s">
        <v>110</v>
      </c>
      <c r="G47" s="83">
        <f>SUM(G37:G46)</f>
        <v>1754578</v>
      </c>
      <c r="I47" s="109">
        <f>SUM(I37:I46)</f>
        <v>-2615529</v>
      </c>
      <c r="K47" s="83">
        <f>SUM(K37:K46)</f>
        <v>2234901</v>
      </c>
      <c r="M47" s="109">
        <f>SUM(M37:M46)</f>
        <v>-538892</v>
      </c>
      <c r="N47" s="13"/>
    </row>
    <row r="48" spans="1:14" ht="18" customHeight="1" thickBot="1">
      <c r="A48" s="77" t="s">
        <v>111</v>
      </c>
      <c r="G48" s="101">
        <f>G34+G47</f>
        <v>35072119</v>
      </c>
      <c r="I48" s="102">
        <f>I34+I47</f>
        <v>29453186</v>
      </c>
      <c r="K48" s="103">
        <f>K34+K47</f>
        <v>33815319</v>
      </c>
      <c r="M48" s="102">
        <f>M34+M47</f>
        <v>27940384</v>
      </c>
      <c r="N48" s="13"/>
    </row>
    <row r="49" spans="1:14" ht="18" customHeight="1" thickTop="1">
      <c r="A49" s="77" t="s">
        <v>112</v>
      </c>
      <c r="G49" s="81"/>
      <c r="I49" s="93"/>
      <c r="K49" s="81"/>
      <c r="M49" s="93"/>
      <c r="N49" s="13"/>
    </row>
    <row r="50" spans="3:14" ht="18" customHeight="1">
      <c r="C50" s="74" t="s">
        <v>113</v>
      </c>
      <c r="G50" s="81">
        <f>+G34-G51</f>
        <v>33008714</v>
      </c>
      <c r="I50" s="93">
        <f>+I34-I51</f>
        <v>31814845</v>
      </c>
      <c r="K50" s="81">
        <f>K34-K51</f>
        <v>31580418</v>
      </c>
      <c r="M50" s="93">
        <f>M34-M51</f>
        <v>28479276</v>
      </c>
      <c r="N50" s="13"/>
    </row>
    <row r="51" spans="3:14" ht="18" customHeight="1">
      <c r="C51" s="74" t="s">
        <v>114</v>
      </c>
      <c r="G51" s="81">
        <v>308827</v>
      </c>
      <c r="I51" s="81">
        <v>253870</v>
      </c>
      <c r="K51" s="81">
        <v>0</v>
      </c>
      <c r="M51" s="93">
        <v>0</v>
      </c>
      <c r="N51" s="13"/>
    </row>
    <row r="52" spans="7:14" ht="18" customHeight="1" thickBot="1">
      <c r="G52" s="103">
        <f>SUM(G50:G51)</f>
        <v>33317541</v>
      </c>
      <c r="I52" s="102">
        <f>SUM(I50:I51)</f>
        <v>32068715</v>
      </c>
      <c r="K52" s="103">
        <f>SUM(K50:K51)</f>
        <v>31580418</v>
      </c>
      <c r="M52" s="102">
        <f>SUM(M50:M51)</f>
        <v>28479276</v>
      </c>
      <c r="N52" s="13"/>
    </row>
    <row r="53" spans="1:14" ht="18" customHeight="1" thickTop="1">
      <c r="A53" s="77" t="s">
        <v>115</v>
      </c>
      <c r="G53" s="81"/>
      <c r="I53" s="93"/>
      <c r="K53" s="81"/>
      <c r="M53" s="93"/>
      <c r="N53" s="13"/>
    </row>
    <row r="54" spans="3:14" ht="18" customHeight="1">
      <c r="C54" s="74" t="s">
        <v>113</v>
      </c>
      <c r="G54" s="86">
        <f>+G48-G55</f>
        <v>34763290</v>
      </c>
      <c r="I54" s="92">
        <f>+I48-I55</f>
        <v>29205025</v>
      </c>
      <c r="K54" s="86">
        <f>K48-K55</f>
        <v>33815319</v>
      </c>
      <c r="M54" s="92">
        <f>M48-M55</f>
        <v>27940384</v>
      </c>
      <c r="N54" s="13"/>
    </row>
    <row r="55" spans="3:14" ht="18" customHeight="1">
      <c r="C55" s="74" t="s">
        <v>114</v>
      </c>
      <c r="G55" s="81">
        <v>308829</v>
      </c>
      <c r="I55" s="81">
        <v>248161</v>
      </c>
      <c r="K55" s="81">
        <v>0</v>
      </c>
      <c r="M55" s="93">
        <v>0</v>
      </c>
      <c r="N55" s="13"/>
    </row>
    <row r="56" spans="7:14" ht="18" customHeight="1" thickBot="1">
      <c r="G56" s="103">
        <f>SUM(G54:G55)</f>
        <v>35072119</v>
      </c>
      <c r="I56" s="102">
        <f>SUM(I54:I55)</f>
        <v>29453186</v>
      </c>
      <c r="K56" s="103">
        <f>SUM(K54:K55)</f>
        <v>33815319</v>
      </c>
      <c r="M56" s="102">
        <f>SUM(M54:M55)</f>
        <v>27940384</v>
      </c>
      <c r="N56" s="13"/>
    </row>
    <row r="57" spans="1:14" ht="18" customHeight="1" thickBot="1" thickTop="1">
      <c r="A57" s="77" t="s">
        <v>116</v>
      </c>
      <c r="G57" s="104">
        <f>G50/G58</f>
        <v>17.292524319705706</v>
      </c>
      <c r="I57" s="105">
        <f>I50/I58</f>
        <v>16.667083149321343</v>
      </c>
      <c r="K57" s="104">
        <f>K50/K58</f>
        <v>16.544272106192075</v>
      </c>
      <c r="M57" s="105">
        <f>M50/M58</f>
        <v>14.919653423566004</v>
      </c>
      <c r="N57" s="13"/>
    </row>
    <row r="58" spans="1:14" ht="18" customHeight="1" thickBot="1" thickTop="1">
      <c r="A58" s="77" t="s">
        <v>117</v>
      </c>
      <c r="B58" s="77"/>
      <c r="C58" s="77"/>
      <c r="D58" s="77"/>
      <c r="G58" s="106">
        <v>1908843</v>
      </c>
      <c r="H58" s="78"/>
      <c r="I58" s="107">
        <v>1908843</v>
      </c>
      <c r="J58" s="78"/>
      <c r="K58" s="106">
        <v>1908843</v>
      </c>
      <c r="M58" s="107">
        <v>1908843</v>
      </c>
      <c r="N58" s="13"/>
    </row>
    <row r="59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Office Automation</cp:lastModifiedBy>
  <cp:lastPrinted>2018-01-17T17:53:22Z</cp:lastPrinted>
  <dcterms:created xsi:type="dcterms:W3CDTF">2008-01-03T03:04:02Z</dcterms:created>
  <dcterms:modified xsi:type="dcterms:W3CDTF">2018-03-12T03:35:28Z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