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A\6951_FSR\1_FSR_New\9_รายงานส่ง ธปท &amp; ตลาด &amp; สมาคม\Website\12-Dec'20\"/>
    </mc:Choice>
  </mc:AlternateContent>
  <xr:revisionPtr revIDLastSave="0" documentId="13_ncr:1_{38D3362B-0023-4F54-ADA2-E0903D09F22F}" xr6:coauthVersionLast="36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งบแสดงฐานะการเงิน" sheetId="5" r:id="rId1"/>
    <sheet name="งบกำไรขาดทุนเบ็ดเสร็จ 3 เดือน" sheetId="4" r:id="rId2"/>
    <sheet name="งบกำไรขาดทุนเบ็ดเสร็จ 12 เดือน" sheetId="3" r:id="rId3"/>
  </sheets>
  <externalReferences>
    <externalReference r:id="rId4"/>
  </externalReferences>
  <definedNames>
    <definedName name="AsatDate">[1]Menu!$F$7</definedName>
    <definedName name="F_906">#REF!</definedName>
    <definedName name="_xlnm.Print_Area" localSheetId="2">'งบกำไรขาดทุนเบ็ดเสร็จ 12 เดือน'!$A$1:$M$76</definedName>
    <definedName name="_xlnm.Print_Area" localSheetId="1">'งบกำไรขาดทุนเบ็ดเสร็จ 3 เดือน'!$A$1:$Q$76</definedName>
    <definedName name="_xlnm.Print_Titles" localSheetId="2">'งบกำไรขาดทุนเบ็ดเสร็จ 12 เดือน'!$1:$8</definedName>
    <definedName name="_xlnm.Print_Titles" localSheetId="1">'งบกำไรขาดทุนเบ็ดเสร็จ 3 เดือน'!$1:$8</definedName>
    <definedName name="_xlnm.Print_Titles" localSheetId="0">งบแสดงฐานะการเงิน!$1:$8</definedName>
    <definedName name="Q_Sum_ชุดแร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9" i="5" l="1"/>
  <c r="H71" i="5" s="1"/>
  <c r="H72" i="5" s="1"/>
  <c r="F69" i="5"/>
  <c r="F71" i="5" s="1"/>
  <c r="D69" i="5"/>
  <c r="D71" i="5" s="1"/>
  <c r="D72" i="5" s="1"/>
  <c r="B69" i="5"/>
  <c r="B71" i="5" s="1"/>
  <c r="H53" i="5"/>
  <c r="F53" i="5"/>
  <c r="D53" i="5"/>
  <c r="B53" i="5"/>
  <c r="H24" i="5"/>
  <c r="D24" i="5"/>
  <c r="F24" i="5"/>
  <c r="B24" i="5"/>
  <c r="B72" i="5" l="1"/>
  <c r="F72" i="5"/>
  <c r="M32" i="4" l="1"/>
  <c r="K16" i="3"/>
  <c r="K13" i="3"/>
  <c r="K65" i="3"/>
  <c r="K32" i="3"/>
  <c r="M65" i="4"/>
  <c r="G32" i="4"/>
  <c r="O65" i="4"/>
  <c r="O32" i="4"/>
  <c r="O16" i="4"/>
  <c r="O13" i="4"/>
  <c r="I65" i="4"/>
  <c r="I32" i="4"/>
  <c r="I16" i="4"/>
  <c r="I13" i="4"/>
  <c r="G32" i="3"/>
  <c r="G65" i="3"/>
  <c r="G16" i="3"/>
  <c r="G16" i="4"/>
  <c r="M16" i="4"/>
  <c r="G13" i="4"/>
  <c r="G13" i="3"/>
  <c r="Q65" i="4"/>
  <c r="K65" i="4"/>
  <c r="G65" i="4"/>
  <c r="Q32" i="4"/>
  <c r="K32" i="4"/>
  <c r="Q16" i="4"/>
  <c r="K16" i="4"/>
  <c r="Q13" i="4"/>
  <c r="K13" i="4"/>
  <c r="K25" i="4" s="1"/>
  <c r="K35" i="4" s="1"/>
  <c r="K37" i="4" s="1"/>
  <c r="M65" i="3"/>
  <c r="I65" i="3"/>
  <c r="M32" i="3"/>
  <c r="I32" i="3"/>
  <c r="M16" i="3"/>
  <c r="I16" i="3"/>
  <c r="M13" i="3"/>
  <c r="I13" i="3"/>
  <c r="M13" i="4"/>
  <c r="I25" i="4" l="1"/>
  <c r="I35" i="4" s="1"/>
  <c r="I37" i="4" s="1"/>
  <c r="I66" i="4" s="1"/>
  <c r="I72" i="4" s="1"/>
  <c r="I74" i="4" s="1"/>
  <c r="I25" i="3"/>
  <c r="I35" i="3" s="1"/>
  <c r="I37" i="3" s="1"/>
  <c r="I66" i="3" s="1"/>
  <c r="I72" i="3" s="1"/>
  <c r="I74" i="3" s="1"/>
  <c r="G25" i="4"/>
  <c r="G35" i="4" s="1"/>
  <c r="G37" i="4" s="1"/>
  <c r="M25" i="3"/>
  <c r="M35" i="3" s="1"/>
  <c r="M37" i="3" s="1"/>
  <c r="M68" i="3" s="1"/>
  <c r="M70" i="3" s="1"/>
  <c r="Q25" i="4"/>
  <c r="Q35" i="4" s="1"/>
  <c r="Q37" i="4" s="1"/>
  <c r="Q66" i="4" s="1"/>
  <c r="Q72" i="4" s="1"/>
  <c r="Q74" i="4" s="1"/>
  <c r="M25" i="4"/>
  <c r="M35" i="4" s="1"/>
  <c r="M37" i="4" s="1"/>
  <c r="M68" i="4" s="1"/>
  <c r="G25" i="3"/>
  <c r="G35" i="3" s="1"/>
  <c r="G37" i="3" s="1"/>
  <c r="G66" i="3" s="1"/>
  <c r="G72" i="3" s="1"/>
  <c r="G74" i="3" s="1"/>
  <c r="O25" i="4"/>
  <c r="O35" i="4" s="1"/>
  <c r="O37" i="4" s="1"/>
  <c r="O68" i="4" s="1"/>
  <c r="K25" i="3"/>
  <c r="K68" i="4"/>
  <c r="K66" i="4"/>
  <c r="K72" i="4" s="1"/>
  <c r="K74" i="4" s="1"/>
  <c r="I68" i="4" l="1"/>
  <c r="I68" i="3"/>
  <c r="M75" i="3"/>
  <c r="M66" i="3"/>
  <c r="M72" i="3" s="1"/>
  <c r="M74" i="3" s="1"/>
  <c r="O66" i="4"/>
  <c r="O72" i="4" s="1"/>
  <c r="O74" i="4" s="1"/>
  <c r="G66" i="4"/>
  <c r="G72" i="4" s="1"/>
  <c r="G74" i="4" s="1"/>
  <c r="G68" i="4"/>
  <c r="G70" i="4" s="1"/>
  <c r="K35" i="3"/>
  <c r="Q68" i="4"/>
  <c r="Q70" i="4" s="1"/>
  <c r="M66" i="4"/>
  <c r="M72" i="4" s="1"/>
  <c r="M74" i="4" s="1"/>
  <c r="G68" i="3"/>
  <c r="I70" i="4"/>
  <c r="I75" i="4"/>
  <c r="K75" i="4"/>
  <c r="K70" i="4"/>
  <c r="M70" i="4"/>
  <c r="M75" i="4"/>
  <c r="O75" i="4"/>
  <c r="O70" i="4"/>
  <c r="I75" i="3"/>
  <c r="I70" i="3"/>
  <c r="Q75" i="4" l="1"/>
  <c r="G75" i="4"/>
  <c r="K37" i="3"/>
  <c r="G75" i="3"/>
  <c r="G70" i="3"/>
  <c r="K66" i="3" l="1"/>
  <c r="K68" i="3"/>
  <c r="K72" i="3" l="1"/>
  <c r="K70" i="3"/>
  <c r="K75" i="3"/>
  <c r="K74" i="3" l="1"/>
</calcChain>
</file>

<file path=xl/sharedStrings.xml><?xml version="1.0" encoding="utf-8"?>
<sst xmlns="http://schemas.openxmlformats.org/spreadsheetml/2006/main" count="199" uniqueCount="120">
  <si>
    <t>(ยังไม่ได้ตรวจสอบ)</t>
  </si>
  <si>
    <t>ค่าใช้จ่ายดอกเบี้ย</t>
  </si>
  <si>
    <t>ค่าใช้จ่ายเกี่ยวกับพนักงาน</t>
  </si>
  <si>
    <t>ค่าภาษีอากร</t>
  </si>
  <si>
    <t>ภาษีเงินได้</t>
  </si>
  <si>
    <t>งบการเงินรวม</t>
  </si>
  <si>
    <t>อื่น ๆ</t>
  </si>
  <si>
    <t>กำไรจากการจำหน่ายสินทรัพย์</t>
  </si>
  <si>
    <t>ค่าตอบแทนกรรมการ</t>
  </si>
  <si>
    <t>ธนาคารกรุงเทพ จำกัด (มหาชน) และบริษัทย่อย</t>
  </si>
  <si>
    <t>หน่วย : พันบาท</t>
  </si>
  <si>
    <t>ค่าใช้จ่ายเกี่ยวกับอาคารสถานที่และอุปกรณ์</t>
  </si>
  <si>
    <t xml:space="preserve">จำนวนหุ้นสามัญถัวเฉลี่ยถ่วงน้ำหนัก (พันหุ้น)                   </t>
  </si>
  <si>
    <t>รายได้ดอกเบี้ย</t>
  </si>
  <si>
    <t>รายได้ดอกเบี้ยสุทธิ</t>
  </si>
  <si>
    <t>รายได้ค่าธรรมเนียมและบริการ</t>
  </si>
  <si>
    <t>รายได้ค่าธรรมเนียมและบริการสุทธิ</t>
  </si>
  <si>
    <t>ค่าใช้จ่ายค่าธรรมเนียมและบริการ</t>
  </si>
  <si>
    <t>รายได้จากการดำเนินงานอื่น ๆ</t>
  </si>
  <si>
    <t>รวมรายได้จากการดำเนินงาน</t>
  </si>
  <si>
    <t>ค่าใช้จ่ายจากการดำเนินงานอื่น ๆ</t>
  </si>
  <si>
    <t>ส่วนที่เป็นของส่วนได้เสียที่ไม่มีอำนาจควบคุม</t>
  </si>
  <si>
    <t>การแบ่งปันกำไรสุทธิ</t>
  </si>
  <si>
    <t>ส่วนที่เป็นของธนาคาร</t>
  </si>
  <si>
    <t>กำไรต่อหุ้นขั้นพื้นฐาน (บาท)</t>
  </si>
  <si>
    <t>รายได้จากเงินปันผล</t>
  </si>
  <si>
    <t>รวมค่าใช้จ่ายจากการดำเนินงานอื่น ๆ</t>
  </si>
  <si>
    <t>งบการเงินเฉพาะธนาคาร</t>
  </si>
  <si>
    <t>งบกำไรขาดทุนและกำไรขาดทุนเบ็ดเสร็จอื่น</t>
  </si>
  <si>
    <t>กำไรสุทธิจากเงินลงทุน</t>
  </si>
  <si>
    <t>กำไร (ขาดทุน) เบ็ดเสร็จอื่น</t>
  </si>
  <si>
    <t>รวมกำไร (ขาดทุน) เบ็ดเสร็จอื่นสุทธิ</t>
  </si>
  <si>
    <t>รายการที่จัดประเภทรายการใหม่เข้าไปไว้ในกำไรหรือขาดทุน</t>
  </si>
  <si>
    <t>ในภายหลัง</t>
  </si>
  <si>
    <t xml:space="preserve">ภาษีเงินได้ที่เกี่ยวกับองค์ประกอบของกำไร (ขาดทุน) </t>
  </si>
  <si>
    <t>รายการที่ไม่จัดประเภทรายการใหม่เข้าไปไว้ในกำไรหรือขาดทุน</t>
  </si>
  <si>
    <t>ด้วยมูลค่ายุติธรรมผ่านกำไรหรือขาดทุนอันเนื่องมาจาก</t>
  </si>
  <si>
    <t>กำไร (ขาดทุน) เบ็ดเสร็จรวม</t>
  </si>
  <si>
    <t>เบ็ดเสร็จอื่น</t>
  </si>
  <si>
    <t>ขาดทุนจากเงินลงทุนในตราสารทุนที่กำหนดให้วัดมูลค่า</t>
  </si>
  <si>
    <t>กำไรสุทธิ</t>
  </si>
  <si>
    <t>กำไรจากการดำเนินงานก่อนภาษีเงินได้</t>
  </si>
  <si>
    <t>กำไรจากหนี้สินทางการเงินที่กำหนดให้วัดมูลค่า</t>
  </si>
  <si>
    <t>มูลค่ายุติธรรมผ่านกำไรหรือขาดทุน</t>
  </si>
  <si>
    <t>กำไรสุทธิจากธุรกรรมเพื่อค้าและปริวรรตเงินตราต่างประเทศ</t>
  </si>
  <si>
    <t>ความเสี่ยงด้านเครดิต</t>
  </si>
  <si>
    <t>ส่วนแบ่งกำไรเบ็ดเสร็จอื่นในบริษัทร่วม</t>
  </si>
  <si>
    <t>ด้วยมูลค่ายุติธรรมผ่านกำไรขาดทุนเบ็ดเสร็จอื่น</t>
  </si>
  <si>
    <t>การป้องกันความเสี่ยงในกระแสเงินสด</t>
  </si>
  <si>
    <t>หนี้สูญ หนี้สงสัยจะสูญ และขาดทุนจากการด้อยค่า</t>
  </si>
  <si>
    <t>ผลขาดทุนด้านเครดิตที่คาดว่าจะเกิดขึ้น</t>
  </si>
  <si>
    <t xml:space="preserve">    ประกันภัยสำหรับโครงการผลประโยชน์ของพนักงาน</t>
  </si>
  <si>
    <t>การแบ่งปันกำไร (ขาดทุน) เบ็ดเสร็จรวม</t>
  </si>
  <si>
    <t>กำไร (ขาดทุน) จากการแปลงค่างบการเงินจากการ</t>
  </si>
  <si>
    <t>ดำเนินงานในต่างประเทศ</t>
  </si>
  <si>
    <t>การเปลี่ยนแปลงในส่วนเกินทุนจากการตีราคาสินทรัพย์</t>
  </si>
  <si>
    <t>กำไรสุทธิจากเครื่องมือทางการเงินที่วัดมูลค่าด้วย</t>
  </si>
  <si>
    <t>กำไรจากการวัดมูลค่ายุติธรรมเครื่องมือที่ใช้สำหรับ</t>
  </si>
  <si>
    <t>กำไรจากการประมาณการตามหลักคณิตศาสตร์</t>
  </si>
  <si>
    <t>ส่วนแบ่งกำไร (ขาดทุน) จากเงินลงทุนตามวิธีส่วนได้เสีย</t>
  </si>
  <si>
    <t>สำหรับงวดสามเดือนสิ้นสุด</t>
  </si>
  <si>
    <t>30 กันยายน 2563</t>
  </si>
  <si>
    <t>กำไร (ขาดทุน) จากการวัดมูลค่ายุติธรรมเครื่องมือที่ใช้สำหรับ</t>
  </si>
  <si>
    <t>กำไร (ขาดทุน) จากการวัดมูลค่าเงินลงทุนในตราสารหนี้</t>
  </si>
  <si>
    <t>กำไร (ขาดทุน) จากเงินลงทุนในตราสารทุนที่กำหนดให้วัดมูลค่า</t>
  </si>
  <si>
    <t>กำไร (ขาดทุน) จากหนี้สินทางการเงินที่กำหนดให้วัดมูลค่า</t>
  </si>
  <si>
    <t>ส่วนแบ่งกำไร (ขาดทุน) เบ็ดเสร็จอื่นในบริษัทร่วม</t>
  </si>
  <si>
    <t>สำหรับปีสิ้นสุดวันที่ 31 ธันวาคม 2563</t>
  </si>
  <si>
    <t>กำไรจากการวัดมูลค่าเงินลงทุนในตราสารหนี้</t>
  </si>
  <si>
    <t>ขาดทุนจากการวัดมูลค่าเงินลงทุนเผื่อขาย</t>
  </si>
  <si>
    <t>ขาดทุนจากการประมาณการตามหลักคณิตศาสตร์</t>
  </si>
  <si>
    <t>งบแสดงฐานะการเงิน</t>
  </si>
  <si>
    <t>ณ วันที่ 31 ธันวาคม 2563</t>
  </si>
  <si>
    <t>31 ธันวาคม 2563</t>
  </si>
  <si>
    <t>31 ธันวาคม 2562</t>
  </si>
  <si>
    <t>สินทรัพย์</t>
  </si>
  <si>
    <t>เงินสด</t>
  </si>
  <si>
    <t>รายการระหว่างธนาคารและตลาดเงินสุทธิ</t>
  </si>
  <si>
    <t>สินทรัพย์ทางการเงินที่วัดมูลค่าด้วยมูลค่ายุติธรรมผ่านกำไรหรือขาดทุน</t>
  </si>
  <si>
    <t>สินทรัพย์อนุพันธ์</t>
  </si>
  <si>
    <t>เงินลงทุนสุทธิ</t>
  </si>
  <si>
    <t>เงินลงทุนในบริษัทย่อยและบริษัทร่วมสุทธิ</t>
  </si>
  <si>
    <t>เงินให้สินเชื่อแก่ลูกหนี้และดอกเบี้ยค้างรับสุทธิ</t>
  </si>
  <si>
    <t>ภาระของลูกค้าจากการรับรอง</t>
  </si>
  <si>
    <t>ทรัพย์สินรอการขายสุทธิ</t>
  </si>
  <si>
    <t>ที่ดิน อาคารและอุปกรณ์สุทธิ</t>
  </si>
  <si>
    <t>ค่าความนิยมและสินทรัพย์ไม่มีตัวตนอื่นสุทธิ</t>
  </si>
  <si>
    <t>สินทรัพย์ภาษีเงินได้รอตัดบัญชี</t>
  </si>
  <si>
    <t>หลักประกันที่นำไปวางกับคู่สัญญาทางการเงิน</t>
  </si>
  <si>
    <t>สินทรัพย์อื่นสุทธิ</t>
  </si>
  <si>
    <t>รวมสินทรัพย์</t>
  </si>
  <si>
    <t>หนี้สินและส่วนของเจ้าของ</t>
  </si>
  <si>
    <t>เงินรับฝาก</t>
  </si>
  <si>
    <t>รายการระหว่างธนาคารและตลาดเงิน</t>
  </si>
  <si>
    <t>หนี้สินจ่ายคืนเมื่อทวงถาม</t>
  </si>
  <si>
    <t>หนี้สินทางการเงินที่วัดมูลค่าด้วยมูลค่ายุติธรรมผ่านกำไรหรือขาดทุน</t>
  </si>
  <si>
    <t>หนี้สินอนุพันธ์</t>
  </si>
  <si>
    <t>ตราสารหนี้ที่ออกและเงินกู้ยืม</t>
  </si>
  <si>
    <t>ภาระของธนาคารจากการรับรอง</t>
  </si>
  <si>
    <t>ประมาณการหนี้สิน</t>
  </si>
  <si>
    <t>หนี้สินภาษีเงินได้รอตัดบัญชี</t>
  </si>
  <si>
    <t>หนี้สินอื่น</t>
  </si>
  <si>
    <t xml:space="preserve"> รวมหนี้สิน</t>
  </si>
  <si>
    <t>ส่วนของเจ้าของ</t>
  </si>
  <si>
    <t>ทุนเรือนหุ้น</t>
  </si>
  <si>
    <t>ทุนจดทะเบียน</t>
  </si>
  <si>
    <t>หุ้นบุริมสิทธิ  1,655,000 หุ้น มูลค่าหุ้นละ 10 บาท</t>
  </si>
  <si>
    <t>หุ้นสามัญ  3,998,345,000 หุ้น มูลค่าหุ้นละ 10 บาท</t>
  </si>
  <si>
    <t>ทุนที่ออกและชำระแล้ว</t>
  </si>
  <si>
    <t xml:space="preserve"> หุ้นสามัญ  1,908,842,894 หุ้น  มูลค่าหุ้นละ 10 บาท</t>
  </si>
  <si>
    <t>ส่วนเกินมูลค่าหุ้นสามัญ</t>
  </si>
  <si>
    <t>องค์ประกอบอื่นของส่วนของเจ้าของ</t>
  </si>
  <si>
    <t>กำไรสะสม</t>
  </si>
  <si>
    <t xml:space="preserve"> จัดสรรแล้ว</t>
  </si>
  <si>
    <t>ทุนสำรองตามกฎหมาย</t>
  </si>
  <si>
    <t xml:space="preserve"> ยังไม่ได้จัดสรร</t>
  </si>
  <si>
    <t xml:space="preserve"> รวมส่วนของธนาคาร</t>
  </si>
  <si>
    <t>ส่วนได้เสียที่ไม่มีอำนาจควบคุม</t>
  </si>
  <si>
    <t xml:space="preserve"> รวมส่วนของเจ้าของ</t>
  </si>
  <si>
    <t>รวมหนี้สินและส่วนของเจ้าของ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</si>
</sst>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#,##0.00;\(#,##0\)"/>
    <numFmt numFmtId="189" formatCode="[$-107041E]d\ mmmm\ yyyy;@"/>
    <numFmt numFmtId="190" formatCode="#,##0_);\(#,##0\);"/>
    <numFmt numFmtId="191" formatCode="#,##0.0;\(#,##0.0\)"/>
    <numFmt numFmtId="192" formatCode="#,##0;\(#,##0\)"/>
    <numFmt numFmtId="193" formatCode="#,##0\ ;\(#,##0\);"/>
  </numFmts>
  <fonts count="14" x14ac:knownFonts="1">
    <font>
      <sz val="10"/>
      <name val="Arial"/>
      <charset val="222"/>
    </font>
    <font>
      <sz val="10"/>
      <name val="Arial"/>
      <family val="2"/>
    </font>
    <font>
      <sz val="13"/>
      <name val="Angsana New"/>
      <family val="1"/>
    </font>
    <font>
      <sz val="13"/>
      <color indexed="8"/>
      <name val="Angsana New"/>
      <family val="1"/>
    </font>
    <font>
      <b/>
      <sz val="13"/>
      <name val="Angsana New"/>
      <family val="1"/>
    </font>
    <font>
      <b/>
      <sz val="13"/>
      <color indexed="8"/>
      <name val="Angsana New"/>
      <family val="1"/>
    </font>
    <font>
      <b/>
      <sz val="13"/>
      <color indexed="10"/>
      <name val="Angsana New"/>
      <family val="1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3"/>
      <color rgb="FFFF0000"/>
      <name val="Angsana New"/>
      <family val="1"/>
    </font>
    <font>
      <sz val="13"/>
      <color rgb="FF0000FF"/>
      <name val="Angsana New"/>
      <family val="1"/>
    </font>
    <font>
      <sz val="13"/>
      <name val="Cordia New"/>
      <family val="2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187" fontId="3" fillId="0" borderId="0" xfId="1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8" fontId="2" fillId="0" borderId="0" xfId="2" applyNumberFormat="1" applyFont="1" applyFill="1" applyAlignment="1">
      <alignment vertical="center"/>
    </xf>
    <xf numFmtId="187" fontId="2" fillId="0" borderId="0" xfId="6" applyNumberFormat="1" applyFont="1" applyFill="1" applyAlignment="1">
      <alignment vertical="center"/>
    </xf>
    <xf numFmtId="0" fontId="4" fillId="0" borderId="0" xfId="7" applyFont="1" applyFill="1" applyAlignment="1">
      <alignment vertical="center"/>
    </xf>
    <xf numFmtId="0" fontId="2" fillId="0" borderId="0" xfId="7" applyFont="1" applyFill="1" applyAlignment="1">
      <alignment vertical="center"/>
    </xf>
    <xf numFmtId="0" fontId="10" fillId="0" borderId="0" xfId="7" applyFont="1" applyFill="1" applyAlignment="1">
      <alignment vertical="center"/>
    </xf>
    <xf numFmtId="0" fontId="5" fillId="0" borderId="0" xfId="7" applyFont="1" applyFill="1" applyAlignment="1">
      <alignment vertical="center"/>
    </xf>
    <xf numFmtId="187" fontId="5" fillId="0" borderId="0" xfId="7" applyNumberFormat="1" applyFont="1" applyFill="1" applyAlignment="1">
      <alignment vertical="center"/>
    </xf>
    <xf numFmtId="0" fontId="4" fillId="0" borderId="0" xfId="7" applyFont="1" applyFill="1" applyAlignment="1">
      <alignment horizontal="right" vertical="center"/>
    </xf>
    <xf numFmtId="15" fontId="5" fillId="0" borderId="0" xfId="7" applyNumberFormat="1" applyFont="1" applyFill="1" applyAlignment="1">
      <alignment horizontal="center" vertical="center"/>
    </xf>
    <xf numFmtId="0" fontId="4" fillId="0" borderId="0" xfId="7" applyFont="1" applyFill="1" applyAlignment="1">
      <alignment horizontal="center" vertical="center"/>
    </xf>
    <xf numFmtId="0" fontId="3" fillId="0" borderId="0" xfId="7" applyFont="1" applyFill="1" applyAlignment="1">
      <alignment vertical="center"/>
    </xf>
    <xf numFmtId="187" fontId="3" fillId="0" borderId="0" xfId="2" applyNumberFormat="1" applyFont="1" applyFill="1" applyAlignment="1">
      <alignment vertical="center"/>
    </xf>
    <xf numFmtId="187" fontId="2" fillId="0" borderId="0" xfId="7" applyNumberFormat="1" applyFont="1" applyFill="1" applyAlignment="1">
      <alignment vertical="center"/>
    </xf>
    <xf numFmtId="0" fontId="6" fillId="0" borderId="0" xfId="7" applyFont="1" applyFill="1" applyAlignment="1">
      <alignment horizontal="center" vertical="center"/>
    </xf>
    <xf numFmtId="187" fontId="3" fillId="0" borderId="1" xfId="2" applyNumberFormat="1" applyFont="1" applyFill="1" applyBorder="1" applyAlignment="1">
      <alignment vertical="center"/>
    </xf>
    <xf numFmtId="187" fontId="3" fillId="0" borderId="0" xfId="2" applyNumberFormat="1" applyFont="1" applyFill="1" applyBorder="1" applyAlignment="1">
      <alignment vertical="center"/>
    </xf>
    <xf numFmtId="0" fontId="11" fillId="0" borderId="0" xfId="7" applyFont="1" applyFill="1" applyAlignment="1">
      <alignment vertical="center"/>
    </xf>
    <xf numFmtId="187" fontId="3" fillId="0" borderId="2" xfId="2" applyNumberFormat="1" applyFont="1" applyFill="1" applyBorder="1" applyAlignment="1">
      <alignment vertical="center"/>
    </xf>
    <xf numFmtId="187" fontId="2" fillId="0" borderId="0" xfId="2" applyNumberFormat="1" applyFont="1" applyFill="1" applyAlignment="1">
      <alignment vertical="center"/>
    </xf>
    <xf numFmtId="188" fontId="2" fillId="0" borderId="0" xfId="6" applyNumberFormat="1" applyFont="1" applyFill="1" applyAlignment="1">
      <alignment vertical="center"/>
    </xf>
    <xf numFmtId="187" fontId="3" fillId="0" borderId="0" xfId="6" applyNumberFormat="1" applyFont="1" applyFill="1" applyAlignment="1">
      <alignment vertical="center"/>
    </xf>
    <xf numFmtId="43" fontId="2" fillId="0" borderId="0" xfId="2" applyFont="1" applyFill="1" applyAlignment="1">
      <alignment vertical="center"/>
    </xf>
    <xf numFmtId="0" fontId="2" fillId="0" borderId="0" xfId="7" applyFont="1" applyFill="1" applyAlignment="1">
      <alignment horizontal="left" vertical="center" indent="1"/>
    </xf>
    <xf numFmtId="187" fontId="3" fillId="0" borderId="3" xfId="2" applyNumberFormat="1" applyFont="1" applyFill="1" applyBorder="1" applyAlignment="1">
      <alignment vertical="center"/>
    </xf>
    <xf numFmtId="43" fontId="3" fillId="0" borderId="4" xfId="2" applyNumberFormat="1" applyFont="1" applyFill="1" applyBorder="1" applyAlignment="1">
      <alignment vertical="center"/>
    </xf>
    <xf numFmtId="187" fontId="2" fillId="0" borderId="4" xfId="2" applyNumberFormat="1" applyFont="1" applyFill="1" applyBorder="1" applyAlignment="1">
      <alignment vertical="center"/>
    </xf>
    <xf numFmtId="0" fontId="2" fillId="0" borderId="0" xfId="7" applyFont="1" applyFill="1" applyBorder="1" applyAlignment="1">
      <alignment vertical="center"/>
    </xf>
    <xf numFmtId="187" fontId="3" fillId="0" borderId="4" xfId="2" applyNumberFormat="1" applyFont="1" applyFill="1" applyBorder="1" applyAlignment="1">
      <alignment vertical="center"/>
    </xf>
    <xf numFmtId="187" fontId="10" fillId="0" borderId="0" xfId="2" applyNumberFormat="1" applyFont="1" applyFill="1" applyAlignment="1">
      <alignment vertical="center"/>
    </xf>
    <xf numFmtId="187" fontId="10" fillId="0" borderId="0" xfId="6" applyNumberFormat="1" applyFont="1" applyFill="1" applyAlignment="1">
      <alignment vertical="center"/>
    </xf>
    <xf numFmtId="188" fontId="10" fillId="0" borderId="0" xfId="6" applyNumberFormat="1" applyFont="1" applyFill="1" applyAlignment="1">
      <alignment vertical="center"/>
    </xf>
    <xf numFmtId="43" fontId="10" fillId="0" borderId="0" xfId="2" applyFont="1" applyFill="1" applyAlignment="1">
      <alignment vertical="center"/>
    </xf>
    <xf numFmtId="187" fontId="2" fillId="0" borderId="0" xfId="2" applyNumberFormat="1" applyFont="1" applyFill="1" applyBorder="1" applyAlignment="1">
      <alignment vertical="center"/>
    </xf>
    <xf numFmtId="188" fontId="2" fillId="0" borderId="1" xfId="6" applyNumberFormat="1" applyFont="1" applyFill="1" applyBorder="1" applyAlignment="1">
      <alignment vertical="center"/>
    </xf>
    <xf numFmtId="43" fontId="2" fillId="0" borderId="0" xfId="1" applyFont="1" applyFill="1" applyAlignment="1">
      <alignment vertical="center"/>
    </xf>
    <xf numFmtId="189" fontId="4" fillId="0" borderId="0" xfId="0" applyNumberFormat="1" applyFont="1" applyFill="1" applyAlignment="1">
      <alignment horizontal="center" vertical="center"/>
    </xf>
    <xf numFmtId="188" fontId="2" fillId="0" borderId="3" xfId="6" applyNumberFormat="1" applyFont="1" applyFill="1" applyBorder="1" applyAlignment="1">
      <alignment vertical="center"/>
    </xf>
    <xf numFmtId="187" fontId="2" fillId="0" borderId="1" xfId="6" applyNumberFormat="1" applyFont="1" applyFill="1" applyBorder="1" applyAlignment="1">
      <alignment vertical="center"/>
    </xf>
    <xf numFmtId="188" fontId="2" fillId="0" borderId="2" xfId="6" applyNumberFormat="1" applyFont="1" applyFill="1" applyBorder="1" applyAlignment="1">
      <alignment vertical="center"/>
    </xf>
    <xf numFmtId="43" fontId="3" fillId="0" borderId="0" xfId="1" applyFont="1" applyFill="1" applyAlignment="1">
      <alignment vertical="center"/>
    </xf>
    <xf numFmtId="43" fontId="3" fillId="0" borderId="0" xfId="7" applyNumberFormat="1" applyFont="1" applyFill="1" applyAlignment="1">
      <alignment vertical="center"/>
    </xf>
    <xf numFmtId="0" fontId="12" fillId="0" borderId="0" xfId="9" applyFont="1" applyAlignment="1">
      <alignment vertical="center"/>
    </xf>
    <xf numFmtId="187" fontId="12" fillId="0" borderId="0" xfId="10" applyNumberFormat="1" applyFont="1" applyFill="1" applyAlignment="1">
      <alignment vertical="center"/>
    </xf>
    <xf numFmtId="187" fontId="4" fillId="0" borderId="0" xfId="10" applyNumberFormat="1" applyFont="1" applyFill="1" applyAlignment="1">
      <alignment horizontal="center" vertical="center"/>
    </xf>
    <xf numFmtId="187" fontId="2" fillId="0" borderId="0" xfId="10" applyNumberFormat="1" applyFont="1" applyFill="1" applyBorder="1" applyAlignment="1">
      <alignment horizontal="center" vertical="center"/>
    </xf>
    <xf numFmtId="187" fontId="4" fillId="0" borderId="0" xfId="10" applyNumberFormat="1" applyFont="1" applyFill="1" applyBorder="1" applyAlignment="1">
      <alignment horizontal="center" vertical="center"/>
    </xf>
    <xf numFmtId="0" fontId="2" fillId="0" borderId="0" xfId="9" applyFont="1" applyAlignment="1">
      <alignment vertical="center"/>
    </xf>
    <xf numFmtId="0" fontId="4" fillId="0" borderId="0" xfId="11" applyFont="1" applyAlignment="1">
      <alignment horizontal="centerContinuous"/>
    </xf>
    <xf numFmtId="0" fontId="4" fillId="0" borderId="0" xfId="9" applyFont="1" applyAlignment="1">
      <alignment vertical="center"/>
    </xf>
    <xf numFmtId="0" fontId="4" fillId="0" borderId="0" xfId="9" applyFont="1" applyAlignment="1">
      <alignment horizontal="center" vertical="center"/>
    </xf>
    <xf numFmtId="0" fontId="2" fillId="0" borderId="0" xfId="9" applyFont="1" applyAlignment="1">
      <alignment horizontal="centerContinuous" vertical="center"/>
    </xf>
    <xf numFmtId="0" fontId="4" fillId="0" borderId="0" xfId="9" applyFont="1" applyAlignment="1">
      <alignment horizontal="centerContinuous" vertical="center"/>
    </xf>
    <xf numFmtId="0" fontId="4" fillId="0" borderId="0" xfId="9" applyFont="1" applyAlignment="1">
      <alignment horizontal="right" vertical="center"/>
    </xf>
    <xf numFmtId="49" fontId="4" fillId="0" borderId="0" xfId="11" applyNumberFormat="1" applyFont="1" applyAlignment="1">
      <alignment horizontal="center" vertical="center"/>
    </xf>
    <xf numFmtId="0" fontId="4" fillId="0" borderId="0" xfId="11" applyFont="1" applyAlignment="1">
      <alignment horizontal="center" vertical="center"/>
    </xf>
    <xf numFmtId="0" fontId="2" fillId="0" borderId="0" xfId="11" applyFont="1" applyAlignment="1">
      <alignment vertical="center"/>
    </xf>
    <xf numFmtId="190" fontId="2" fillId="0" borderId="0" xfId="10" applyNumberFormat="1" applyFont="1" applyFill="1" applyAlignment="1">
      <alignment vertical="center"/>
    </xf>
    <xf numFmtId="191" fontId="2" fillId="0" borderId="0" xfId="9" applyNumberFormat="1" applyFont="1" applyAlignment="1">
      <alignment vertical="center"/>
    </xf>
    <xf numFmtId="187" fontId="2" fillId="0" borderId="0" xfId="11" quotePrefix="1" applyNumberFormat="1" applyFont="1" applyAlignment="1">
      <alignment horizontal="right" vertical="center"/>
    </xf>
    <xf numFmtId="190" fontId="2" fillId="0" borderId="0" xfId="11" applyNumberFormat="1" applyFont="1" applyAlignment="1">
      <alignment vertical="center"/>
    </xf>
    <xf numFmtId="187" fontId="2" fillId="0" borderId="0" xfId="11" applyNumberFormat="1" applyFont="1" applyAlignment="1">
      <alignment vertical="center"/>
    </xf>
    <xf numFmtId="190" fontId="2" fillId="0" borderId="0" xfId="11" applyNumberFormat="1" applyFont="1"/>
    <xf numFmtId="190" fontId="2" fillId="0" borderId="2" xfId="11" applyNumberFormat="1" applyFont="1" applyBorder="1" applyAlignment="1">
      <alignment vertical="center"/>
    </xf>
    <xf numFmtId="190" fontId="2" fillId="0" borderId="0" xfId="9" applyNumberFormat="1" applyFont="1" applyAlignment="1">
      <alignment vertical="center"/>
    </xf>
    <xf numFmtId="0" fontId="4" fillId="0" borderId="0" xfId="11" applyFont="1" applyAlignment="1">
      <alignment vertical="center"/>
    </xf>
    <xf numFmtId="187" fontId="2" fillId="0" borderId="3" xfId="11" applyNumberFormat="1" applyFont="1" applyBorder="1" applyAlignment="1">
      <alignment vertical="center"/>
    </xf>
    <xf numFmtId="187" fontId="2" fillId="0" borderId="0" xfId="9" applyNumberFormat="1" applyFont="1" applyAlignment="1">
      <alignment vertical="center"/>
    </xf>
    <xf numFmtId="192" fontId="2" fillId="0" borderId="0" xfId="9" applyNumberFormat="1" applyFont="1" applyAlignment="1">
      <alignment vertical="center"/>
    </xf>
    <xf numFmtId="0" fontId="13" fillId="0" borderId="0" xfId="11" applyFont="1"/>
    <xf numFmtId="0" fontId="2" fillId="0" borderId="0" xfId="11" quotePrefix="1" applyFont="1" applyAlignment="1">
      <alignment horizontal="left" vertical="center"/>
    </xf>
    <xf numFmtId="0" fontId="2" fillId="0" borderId="0" xfId="11" applyFont="1" applyAlignment="1">
      <alignment horizontal="left" vertical="center"/>
    </xf>
    <xf numFmtId="187" fontId="2" fillId="0" borderId="0" xfId="10" applyNumberFormat="1" applyFont="1" applyFill="1" applyAlignment="1">
      <alignment vertical="center"/>
    </xf>
    <xf numFmtId="0" fontId="2" fillId="0" borderId="0" xfId="11" applyFont="1" applyAlignment="1">
      <alignment horizontal="left" vertical="center" indent="2"/>
    </xf>
    <xf numFmtId="187" fontId="2" fillId="0" borderId="1" xfId="11" applyNumberFormat="1" applyFont="1" applyBorder="1" applyAlignment="1">
      <alignment vertical="center"/>
    </xf>
    <xf numFmtId="43" fontId="2" fillId="0" borderId="0" xfId="9" applyNumberFormat="1" applyFont="1" applyAlignment="1">
      <alignment vertical="center"/>
    </xf>
    <xf numFmtId="193" fontId="2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 indent="3"/>
    </xf>
    <xf numFmtId="193" fontId="2" fillId="0" borderId="4" xfId="11" applyNumberFormat="1" applyFont="1" applyBorder="1" applyAlignment="1">
      <alignment vertical="center"/>
    </xf>
    <xf numFmtId="0" fontId="2" fillId="0" borderId="0" xfId="11" quotePrefix="1" applyFont="1" applyAlignment="1">
      <alignment horizontal="left" vertical="center" indent="2"/>
    </xf>
    <xf numFmtId="193" fontId="2" fillId="0" borderId="5" xfId="11" applyNumberFormat="1" applyFont="1" applyBorder="1" applyAlignment="1">
      <alignment vertical="center"/>
    </xf>
    <xf numFmtId="191" fontId="2" fillId="0" borderId="0" xfId="9" applyNumberFormat="1" applyFont="1" applyAlignment="1">
      <alignment horizontal="center" vertical="center"/>
    </xf>
    <xf numFmtId="0" fontId="2" fillId="0" borderId="0" xfId="11" applyFont="1" applyAlignment="1">
      <alignment horizontal="left" vertical="center" indent="4"/>
    </xf>
    <xf numFmtId="193" fontId="2" fillId="0" borderId="2" xfId="11" applyNumberFormat="1" applyFont="1" applyBorder="1" applyAlignment="1">
      <alignment vertical="center"/>
    </xf>
    <xf numFmtId="187" fontId="2" fillId="0" borderId="2" xfId="11" applyNumberFormat="1" applyFont="1" applyBorder="1" applyAlignment="1">
      <alignment vertical="center"/>
    </xf>
    <xf numFmtId="193" fontId="2" fillId="0" borderId="0" xfId="9" applyNumberFormat="1" applyFont="1" applyAlignment="1">
      <alignment vertical="center"/>
    </xf>
    <xf numFmtId="193" fontId="2" fillId="0" borderId="3" xfId="11" applyNumberFormat="1" applyFont="1" applyBorder="1" applyAlignment="1">
      <alignment vertical="center"/>
    </xf>
    <xf numFmtId="187" fontId="12" fillId="0" borderId="0" xfId="9" applyNumberFormat="1" applyFont="1" applyAlignment="1">
      <alignment vertical="center"/>
    </xf>
    <xf numFmtId="0" fontId="1" fillId="0" borderId="0" xfId="11"/>
    <xf numFmtId="193" fontId="12" fillId="0" borderId="0" xfId="9" applyNumberFormat="1" applyFont="1" applyAlignment="1">
      <alignment vertical="center"/>
    </xf>
    <xf numFmtId="0" fontId="4" fillId="0" borderId="0" xfId="9" applyFont="1" applyAlignment="1">
      <alignment horizontal="center" vertical="center"/>
    </xf>
    <xf numFmtId="0" fontId="4" fillId="0" borderId="2" xfId="9" applyFont="1" applyBorder="1" applyAlignment="1">
      <alignment horizontal="center" vertical="center"/>
    </xf>
    <xf numFmtId="0" fontId="4" fillId="0" borderId="0" xfId="7" applyFont="1" applyFill="1" applyAlignment="1">
      <alignment horizontal="center"/>
    </xf>
    <xf numFmtId="15" fontId="5" fillId="0" borderId="2" xfId="7" applyNumberFormat="1" applyFont="1" applyFill="1" applyBorder="1" applyAlignment="1">
      <alignment horizontal="center" vertical="center"/>
    </xf>
    <xf numFmtId="0" fontId="4" fillId="0" borderId="2" xfId="7" applyFont="1" applyFill="1" applyBorder="1" applyAlignment="1">
      <alignment horizontal="center" vertical="center"/>
    </xf>
  </cellXfs>
  <cellStyles count="12">
    <cellStyle name="Comma" xfId="1" builtinId="3"/>
    <cellStyle name="Comma 2" xfId="2" xr:uid="{00000000-0005-0000-0000-000001000000}"/>
    <cellStyle name="Comma 2 2" xfId="10" xr:uid="{2120D0DF-D10F-45E8-A357-D4648D06510B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4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1" xr:uid="{75B0E88C-E573-45D4-ADF8-DA02C3EDD8BC}"/>
    <cellStyle name="Normal_BLS _T Dec06 1-revised 1.1" xfId="9" xr:uid="{52BB87A8-12AD-4DE6-9AB2-C6EE3F8838F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228600</xdr:rowOff>
    </xdr:from>
    <xdr:to>
      <xdr:col>0</xdr:col>
      <xdr:colOff>38100</xdr:colOff>
      <xdr:row>1</xdr:row>
      <xdr:rowOff>12700</xdr:rowOff>
    </xdr:to>
    <xdr:pic>
      <xdr:nvPicPr>
        <xdr:cNvPr id="30853" name="Picture 24">
          <a:extLst>
            <a:ext uri="{FF2B5EF4-FFF2-40B4-BE49-F238E27FC236}">
              <a16:creationId xmlns:a16="http://schemas.microsoft.com/office/drawing/2014/main" id="{DB3B037B-3813-4D58-BFC0-70F3D58D1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228600</xdr:rowOff>
    </xdr:from>
    <xdr:to>
      <xdr:col>0</xdr:col>
      <xdr:colOff>38100</xdr:colOff>
      <xdr:row>1</xdr:row>
      <xdr:rowOff>0</xdr:rowOff>
    </xdr:to>
    <xdr:pic>
      <xdr:nvPicPr>
        <xdr:cNvPr id="29913" name="Picture 24">
          <a:extLst>
            <a:ext uri="{FF2B5EF4-FFF2-40B4-BE49-F238E27FC236}">
              <a16:creationId xmlns:a16="http://schemas.microsoft.com/office/drawing/2014/main" id="{632BAC67-A68C-4504-9FA9-4494E35AE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ata\FA_FSSR\DS_BLS_AFI\DS_BLS_A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LS_Solo"/>
      <sheetName val="BLS_Dom"/>
      <sheetName val="BLS_OVS"/>
      <sheetName val="Cross BLS_IVP"/>
      <sheetName val="tp1.1"/>
      <sheetName val="tp1.1 (2)"/>
      <sheetName val="Cross BLS_ARS_Solo"/>
      <sheetName val="Cross BLS_ARS_Dom"/>
      <sheetName val="Cross BLS_ARS_OB"/>
      <sheetName val="Cross BLS_LPS"/>
      <sheetName val="Cross BLS_LAR"/>
      <sheetName val="Cross BLS_PVS"/>
      <sheetName val="Cross BLS_CAP"/>
      <sheetName val="Cross BLS_PNL"/>
      <sheetName val="PNL"/>
      <sheetName val="Sheet1"/>
      <sheetName val="rev"/>
      <sheetName val="tp1.1com"/>
      <sheetName val="equity"/>
      <sheetName val="Gain-Loss"/>
      <sheetName val="BLS_Soloสูตร"/>
    </sheetNames>
    <sheetDataSet>
      <sheetData sheetId="0" refreshError="1">
        <row r="7">
          <cell r="F7">
            <v>38383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C417A-23E8-482B-A3FB-1C1DB8978FE1}">
  <dimension ref="A1:K78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" sqref="A5"/>
    </sheetView>
  </sheetViews>
  <sheetFormatPr defaultRowHeight="21" customHeight="1" x14ac:dyDescent="0.2"/>
  <cols>
    <col min="1" max="1" width="47.5703125" style="44" customWidth="1"/>
    <col min="2" max="2" width="14.42578125" style="44" customWidth="1"/>
    <col min="3" max="3" width="0.85546875" style="44" customWidth="1"/>
    <col min="4" max="4" width="14.42578125" style="45" customWidth="1"/>
    <col min="5" max="5" width="1.28515625" style="44" customWidth="1"/>
    <col min="6" max="6" width="14.42578125" style="44" customWidth="1"/>
    <col min="7" max="7" width="0.85546875" style="44" customWidth="1"/>
    <col min="8" max="8" width="14.42578125" style="45" customWidth="1"/>
    <col min="9" max="9" width="9.140625" style="44"/>
    <col min="10" max="10" width="16.42578125" style="44" customWidth="1"/>
    <col min="11" max="11" width="12.85546875" style="44" bestFit="1" customWidth="1"/>
    <col min="12" max="256" width="9.140625" style="44"/>
    <col min="257" max="257" width="47.5703125" style="44" customWidth="1"/>
    <col min="258" max="258" width="14.42578125" style="44" customWidth="1"/>
    <col min="259" max="259" width="0.85546875" style="44" customWidth="1"/>
    <col min="260" max="260" width="14.42578125" style="44" customWidth="1"/>
    <col min="261" max="261" width="1.28515625" style="44" customWidth="1"/>
    <col min="262" max="262" width="14.42578125" style="44" customWidth="1"/>
    <col min="263" max="263" width="0.85546875" style="44" customWidth="1"/>
    <col min="264" max="264" width="14.42578125" style="44" customWidth="1"/>
    <col min="265" max="265" width="9.140625" style="44"/>
    <col min="266" max="266" width="16.42578125" style="44" customWidth="1"/>
    <col min="267" max="267" width="12.85546875" style="44" bestFit="1" customWidth="1"/>
    <col min="268" max="512" width="9.140625" style="44"/>
    <col min="513" max="513" width="47.5703125" style="44" customWidth="1"/>
    <col min="514" max="514" width="14.42578125" style="44" customWidth="1"/>
    <col min="515" max="515" width="0.85546875" style="44" customWidth="1"/>
    <col min="516" max="516" width="14.42578125" style="44" customWidth="1"/>
    <col min="517" max="517" width="1.28515625" style="44" customWidth="1"/>
    <col min="518" max="518" width="14.42578125" style="44" customWidth="1"/>
    <col min="519" max="519" width="0.85546875" style="44" customWidth="1"/>
    <col min="520" max="520" width="14.42578125" style="44" customWidth="1"/>
    <col min="521" max="521" width="9.140625" style="44"/>
    <col min="522" max="522" width="16.42578125" style="44" customWidth="1"/>
    <col min="523" max="523" width="12.85546875" style="44" bestFit="1" customWidth="1"/>
    <col min="524" max="768" width="9.140625" style="44"/>
    <col min="769" max="769" width="47.5703125" style="44" customWidth="1"/>
    <col min="770" max="770" width="14.42578125" style="44" customWidth="1"/>
    <col min="771" max="771" width="0.85546875" style="44" customWidth="1"/>
    <col min="772" max="772" width="14.42578125" style="44" customWidth="1"/>
    <col min="773" max="773" width="1.28515625" style="44" customWidth="1"/>
    <col min="774" max="774" width="14.42578125" style="44" customWidth="1"/>
    <col min="775" max="775" width="0.85546875" style="44" customWidth="1"/>
    <col min="776" max="776" width="14.42578125" style="44" customWidth="1"/>
    <col min="777" max="777" width="9.140625" style="44"/>
    <col min="778" max="778" width="16.42578125" style="44" customWidth="1"/>
    <col min="779" max="779" width="12.85546875" style="44" bestFit="1" customWidth="1"/>
    <col min="780" max="1024" width="9.140625" style="44"/>
    <col min="1025" max="1025" width="47.5703125" style="44" customWidth="1"/>
    <col min="1026" max="1026" width="14.42578125" style="44" customWidth="1"/>
    <col min="1027" max="1027" width="0.85546875" style="44" customWidth="1"/>
    <col min="1028" max="1028" width="14.42578125" style="44" customWidth="1"/>
    <col min="1029" max="1029" width="1.28515625" style="44" customWidth="1"/>
    <col min="1030" max="1030" width="14.42578125" style="44" customWidth="1"/>
    <col min="1031" max="1031" width="0.85546875" style="44" customWidth="1"/>
    <col min="1032" max="1032" width="14.42578125" style="44" customWidth="1"/>
    <col min="1033" max="1033" width="9.140625" style="44"/>
    <col min="1034" max="1034" width="16.42578125" style="44" customWidth="1"/>
    <col min="1035" max="1035" width="12.85546875" style="44" bestFit="1" customWidth="1"/>
    <col min="1036" max="1280" width="9.140625" style="44"/>
    <col min="1281" max="1281" width="47.5703125" style="44" customWidth="1"/>
    <col min="1282" max="1282" width="14.42578125" style="44" customWidth="1"/>
    <col min="1283" max="1283" width="0.85546875" style="44" customWidth="1"/>
    <col min="1284" max="1284" width="14.42578125" style="44" customWidth="1"/>
    <col min="1285" max="1285" width="1.28515625" style="44" customWidth="1"/>
    <col min="1286" max="1286" width="14.42578125" style="44" customWidth="1"/>
    <col min="1287" max="1287" width="0.85546875" style="44" customWidth="1"/>
    <col min="1288" max="1288" width="14.42578125" style="44" customWidth="1"/>
    <col min="1289" max="1289" width="9.140625" style="44"/>
    <col min="1290" max="1290" width="16.42578125" style="44" customWidth="1"/>
    <col min="1291" max="1291" width="12.85546875" style="44" bestFit="1" customWidth="1"/>
    <col min="1292" max="1536" width="9.140625" style="44"/>
    <col min="1537" max="1537" width="47.5703125" style="44" customWidth="1"/>
    <col min="1538" max="1538" width="14.42578125" style="44" customWidth="1"/>
    <col min="1539" max="1539" width="0.85546875" style="44" customWidth="1"/>
    <col min="1540" max="1540" width="14.42578125" style="44" customWidth="1"/>
    <col min="1541" max="1541" width="1.28515625" style="44" customWidth="1"/>
    <col min="1542" max="1542" width="14.42578125" style="44" customWidth="1"/>
    <col min="1543" max="1543" width="0.85546875" style="44" customWidth="1"/>
    <col min="1544" max="1544" width="14.42578125" style="44" customWidth="1"/>
    <col min="1545" max="1545" width="9.140625" style="44"/>
    <col min="1546" max="1546" width="16.42578125" style="44" customWidth="1"/>
    <col min="1547" max="1547" width="12.85546875" style="44" bestFit="1" customWidth="1"/>
    <col min="1548" max="1792" width="9.140625" style="44"/>
    <col min="1793" max="1793" width="47.5703125" style="44" customWidth="1"/>
    <col min="1794" max="1794" width="14.42578125" style="44" customWidth="1"/>
    <col min="1795" max="1795" width="0.85546875" style="44" customWidth="1"/>
    <col min="1796" max="1796" width="14.42578125" style="44" customWidth="1"/>
    <col min="1797" max="1797" width="1.28515625" style="44" customWidth="1"/>
    <col min="1798" max="1798" width="14.42578125" style="44" customWidth="1"/>
    <col min="1799" max="1799" width="0.85546875" style="44" customWidth="1"/>
    <col min="1800" max="1800" width="14.42578125" style="44" customWidth="1"/>
    <col min="1801" max="1801" width="9.140625" style="44"/>
    <col min="1802" max="1802" width="16.42578125" style="44" customWidth="1"/>
    <col min="1803" max="1803" width="12.85546875" style="44" bestFit="1" customWidth="1"/>
    <col min="1804" max="2048" width="9.140625" style="44"/>
    <col min="2049" max="2049" width="47.5703125" style="44" customWidth="1"/>
    <col min="2050" max="2050" width="14.42578125" style="44" customWidth="1"/>
    <col min="2051" max="2051" width="0.85546875" style="44" customWidth="1"/>
    <col min="2052" max="2052" width="14.42578125" style="44" customWidth="1"/>
    <col min="2053" max="2053" width="1.28515625" style="44" customWidth="1"/>
    <col min="2054" max="2054" width="14.42578125" style="44" customWidth="1"/>
    <col min="2055" max="2055" width="0.85546875" style="44" customWidth="1"/>
    <col min="2056" max="2056" width="14.42578125" style="44" customWidth="1"/>
    <col min="2057" max="2057" width="9.140625" style="44"/>
    <col min="2058" max="2058" width="16.42578125" style="44" customWidth="1"/>
    <col min="2059" max="2059" width="12.85546875" style="44" bestFit="1" customWidth="1"/>
    <col min="2060" max="2304" width="9.140625" style="44"/>
    <col min="2305" max="2305" width="47.5703125" style="44" customWidth="1"/>
    <col min="2306" max="2306" width="14.42578125" style="44" customWidth="1"/>
    <col min="2307" max="2307" width="0.85546875" style="44" customWidth="1"/>
    <col min="2308" max="2308" width="14.42578125" style="44" customWidth="1"/>
    <col min="2309" max="2309" width="1.28515625" style="44" customWidth="1"/>
    <col min="2310" max="2310" width="14.42578125" style="44" customWidth="1"/>
    <col min="2311" max="2311" width="0.85546875" style="44" customWidth="1"/>
    <col min="2312" max="2312" width="14.42578125" style="44" customWidth="1"/>
    <col min="2313" max="2313" width="9.140625" style="44"/>
    <col min="2314" max="2314" width="16.42578125" style="44" customWidth="1"/>
    <col min="2315" max="2315" width="12.85546875" style="44" bestFit="1" customWidth="1"/>
    <col min="2316" max="2560" width="9.140625" style="44"/>
    <col min="2561" max="2561" width="47.5703125" style="44" customWidth="1"/>
    <col min="2562" max="2562" width="14.42578125" style="44" customWidth="1"/>
    <col min="2563" max="2563" width="0.85546875" style="44" customWidth="1"/>
    <col min="2564" max="2564" width="14.42578125" style="44" customWidth="1"/>
    <col min="2565" max="2565" width="1.28515625" style="44" customWidth="1"/>
    <col min="2566" max="2566" width="14.42578125" style="44" customWidth="1"/>
    <col min="2567" max="2567" width="0.85546875" style="44" customWidth="1"/>
    <col min="2568" max="2568" width="14.42578125" style="44" customWidth="1"/>
    <col min="2569" max="2569" width="9.140625" style="44"/>
    <col min="2570" max="2570" width="16.42578125" style="44" customWidth="1"/>
    <col min="2571" max="2571" width="12.85546875" style="44" bestFit="1" customWidth="1"/>
    <col min="2572" max="2816" width="9.140625" style="44"/>
    <col min="2817" max="2817" width="47.5703125" style="44" customWidth="1"/>
    <col min="2818" max="2818" width="14.42578125" style="44" customWidth="1"/>
    <col min="2819" max="2819" width="0.85546875" style="44" customWidth="1"/>
    <col min="2820" max="2820" width="14.42578125" style="44" customWidth="1"/>
    <col min="2821" max="2821" width="1.28515625" style="44" customWidth="1"/>
    <col min="2822" max="2822" width="14.42578125" style="44" customWidth="1"/>
    <col min="2823" max="2823" width="0.85546875" style="44" customWidth="1"/>
    <col min="2824" max="2824" width="14.42578125" style="44" customWidth="1"/>
    <col min="2825" max="2825" width="9.140625" style="44"/>
    <col min="2826" max="2826" width="16.42578125" style="44" customWidth="1"/>
    <col min="2827" max="2827" width="12.85546875" style="44" bestFit="1" customWidth="1"/>
    <col min="2828" max="3072" width="9.140625" style="44"/>
    <col min="3073" max="3073" width="47.5703125" style="44" customWidth="1"/>
    <col min="3074" max="3074" width="14.42578125" style="44" customWidth="1"/>
    <col min="3075" max="3075" width="0.85546875" style="44" customWidth="1"/>
    <col min="3076" max="3076" width="14.42578125" style="44" customWidth="1"/>
    <col min="3077" max="3077" width="1.28515625" style="44" customWidth="1"/>
    <col min="3078" max="3078" width="14.42578125" style="44" customWidth="1"/>
    <col min="3079" max="3079" width="0.85546875" style="44" customWidth="1"/>
    <col min="3080" max="3080" width="14.42578125" style="44" customWidth="1"/>
    <col min="3081" max="3081" width="9.140625" style="44"/>
    <col min="3082" max="3082" width="16.42578125" style="44" customWidth="1"/>
    <col min="3083" max="3083" width="12.85546875" style="44" bestFit="1" customWidth="1"/>
    <col min="3084" max="3328" width="9.140625" style="44"/>
    <col min="3329" max="3329" width="47.5703125" style="44" customWidth="1"/>
    <col min="3330" max="3330" width="14.42578125" style="44" customWidth="1"/>
    <col min="3331" max="3331" width="0.85546875" style="44" customWidth="1"/>
    <col min="3332" max="3332" width="14.42578125" style="44" customWidth="1"/>
    <col min="3333" max="3333" width="1.28515625" style="44" customWidth="1"/>
    <col min="3334" max="3334" width="14.42578125" style="44" customWidth="1"/>
    <col min="3335" max="3335" width="0.85546875" style="44" customWidth="1"/>
    <col min="3336" max="3336" width="14.42578125" style="44" customWidth="1"/>
    <col min="3337" max="3337" width="9.140625" style="44"/>
    <col min="3338" max="3338" width="16.42578125" style="44" customWidth="1"/>
    <col min="3339" max="3339" width="12.85546875" style="44" bestFit="1" customWidth="1"/>
    <col min="3340" max="3584" width="9.140625" style="44"/>
    <col min="3585" max="3585" width="47.5703125" style="44" customWidth="1"/>
    <col min="3586" max="3586" width="14.42578125" style="44" customWidth="1"/>
    <col min="3587" max="3587" width="0.85546875" style="44" customWidth="1"/>
    <col min="3588" max="3588" width="14.42578125" style="44" customWidth="1"/>
    <col min="3589" max="3589" width="1.28515625" style="44" customWidth="1"/>
    <col min="3590" max="3590" width="14.42578125" style="44" customWidth="1"/>
    <col min="3591" max="3591" width="0.85546875" style="44" customWidth="1"/>
    <col min="3592" max="3592" width="14.42578125" style="44" customWidth="1"/>
    <col min="3593" max="3593" width="9.140625" style="44"/>
    <col min="3594" max="3594" width="16.42578125" style="44" customWidth="1"/>
    <col min="3595" max="3595" width="12.85546875" style="44" bestFit="1" customWidth="1"/>
    <col min="3596" max="3840" width="9.140625" style="44"/>
    <col min="3841" max="3841" width="47.5703125" style="44" customWidth="1"/>
    <col min="3842" max="3842" width="14.42578125" style="44" customWidth="1"/>
    <col min="3843" max="3843" width="0.85546875" style="44" customWidth="1"/>
    <col min="3844" max="3844" width="14.42578125" style="44" customWidth="1"/>
    <col min="3845" max="3845" width="1.28515625" style="44" customWidth="1"/>
    <col min="3846" max="3846" width="14.42578125" style="44" customWidth="1"/>
    <col min="3847" max="3847" width="0.85546875" style="44" customWidth="1"/>
    <col min="3848" max="3848" width="14.42578125" style="44" customWidth="1"/>
    <col min="3849" max="3849" width="9.140625" style="44"/>
    <col min="3850" max="3850" width="16.42578125" style="44" customWidth="1"/>
    <col min="3851" max="3851" width="12.85546875" style="44" bestFit="1" customWidth="1"/>
    <col min="3852" max="4096" width="9.140625" style="44"/>
    <col min="4097" max="4097" width="47.5703125" style="44" customWidth="1"/>
    <col min="4098" max="4098" width="14.42578125" style="44" customWidth="1"/>
    <col min="4099" max="4099" width="0.85546875" style="44" customWidth="1"/>
    <col min="4100" max="4100" width="14.42578125" style="44" customWidth="1"/>
    <col min="4101" max="4101" width="1.28515625" style="44" customWidth="1"/>
    <col min="4102" max="4102" width="14.42578125" style="44" customWidth="1"/>
    <col min="4103" max="4103" width="0.85546875" style="44" customWidth="1"/>
    <col min="4104" max="4104" width="14.42578125" style="44" customWidth="1"/>
    <col min="4105" max="4105" width="9.140625" style="44"/>
    <col min="4106" max="4106" width="16.42578125" style="44" customWidth="1"/>
    <col min="4107" max="4107" width="12.85546875" style="44" bestFit="1" customWidth="1"/>
    <col min="4108" max="4352" width="9.140625" style="44"/>
    <col min="4353" max="4353" width="47.5703125" style="44" customWidth="1"/>
    <col min="4354" max="4354" width="14.42578125" style="44" customWidth="1"/>
    <col min="4355" max="4355" width="0.85546875" style="44" customWidth="1"/>
    <col min="4356" max="4356" width="14.42578125" style="44" customWidth="1"/>
    <col min="4357" max="4357" width="1.28515625" style="44" customWidth="1"/>
    <col min="4358" max="4358" width="14.42578125" style="44" customWidth="1"/>
    <col min="4359" max="4359" width="0.85546875" style="44" customWidth="1"/>
    <col min="4360" max="4360" width="14.42578125" style="44" customWidth="1"/>
    <col min="4361" max="4361" width="9.140625" style="44"/>
    <col min="4362" max="4362" width="16.42578125" style="44" customWidth="1"/>
    <col min="4363" max="4363" width="12.85546875" style="44" bestFit="1" customWidth="1"/>
    <col min="4364" max="4608" width="9.140625" style="44"/>
    <col min="4609" max="4609" width="47.5703125" style="44" customWidth="1"/>
    <col min="4610" max="4610" width="14.42578125" style="44" customWidth="1"/>
    <col min="4611" max="4611" width="0.85546875" style="44" customWidth="1"/>
    <col min="4612" max="4612" width="14.42578125" style="44" customWidth="1"/>
    <col min="4613" max="4613" width="1.28515625" style="44" customWidth="1"/>
    <col min="4614" max="4614" width="14.42578125" style="44" customWidth="1"/>
    <col min="4615" max="4615" width="0.85546875" style="44" customWidth="1"/>
    <col min="4616" max="4616" width="14.42578125" style="44" customWidth="1"/>
    <col min="4617" max="4617" width="9.140625" style="44"/>
    <col min="4618" max="4618" width="16.42578125" style="44" customWidth="1"/>
    <col min="4619" max="4619" width="12.85546875" style="44" bestFit="1" customWidth="1"/>
    <col min="4620" max="4864" width="9.140625" style="44"/>
    <col min="4865" max="4865" width="47.5703125" style="44" customWidth="1"/>
    <col min="4866" max="4866" width="14.42578125" style="44" customWidth="1"/>
    <col min="4867" max="4867" width="0.85546875" style="44" customWidth="1"/>
    <col min="4868" max="4868" width="14.42578125" style="44" customWidth="1"/>
    <col min="4869" max="4869" width="1.28515625" style="44" customWidth="1"/>
    <col min="4870" max="4870" width="14.42578125" style="44" customWidth="1"/>
    <col min="4871" max="4871" width="0.85546875" style="44" customWidth="1"/>
    <col min="4872" max="4872" width="14.42578125" style="44" customWidth="1"/>
    <col min="4873" max="4873" width="9.140625" style="44"/>
    <col min="4874" max="4874" width="16.42578125" style="44" customWidth="1"/>
    <col min="4875" max="4875" width="12.85546875" style="44" bestFit="1" customWidth="1"/>
    <col min="4876" max="5120" width="9.140625" style="44"/>
    <col min="5121" max="5121" width="47.5703125" style="44" customWidth="1"/>
    <col min="5122" max="5122" width="14.42578125" style="44" customWidth="1"/>
    <col min="5123" max="5123" width="0.85546875" style="44" customWidth="1"/>
    <col min="5124" max="5124" width="14.42578125" style="44" customWidth="1"/>
    <col min="5125" max="5125" width="1.28515625" style="44" customWidth="1"/>
    <col min="5126" max="5126" width="14.42578125" style="44" customWidth="1"/>
    <col min="5127" max="5127" width="0.85546875" style="44" customWidth="1"/>
    <col min="5128" max="5128" width="14.42578125" style="44" customWidth="1"/>
    <col min="5129" max="5129" width="9.140625" style="44"/>
    <col min="5130" max="5130" width="16.42578125" style="44" customWidth="1"/>
    <col min="5131" max="5131" width="12.85546875" style="44" bestFit="1" customWidth="1"/>
    <col min="5132" max="5376" width="9.140625" style="44"/>
    <col min="5377" max="5377" width="47.5703125" style="44" customWidth="1"/>
    <col min="5378" max="5378" width="14.42578125" style="44" customWidth="1"/>
    <col min="5379" max="5379" width="0.85546875" style="44" customWidth="1"/>
    <col min="5380" max="5380" width="14.42578125" style="44" customWidth="1"/>
    <col min="5381" max="5381" width="1.28515625" style="44" customWidth="1"/>
    <col min="5382" max="5382" width="14.42578125" style="44" customWidth="1"/>
    <col min="5383" max="5383" width="0.85546875" style="44" customWidth="1"/>
    <col min="5384" max="5384" width="14.42578125" style="44" customWidth="1"/>
    <col min="5385" max="5385" width="9.140625" style="44"/>
    <col min="5386" max="5386" width="16.42578125" style="44" customWidth="1"/>
    <col min="5387" max="5387" width="12.85546875" style="44" bestFit="1" customWidth="1"/>
    <col min="5388" max="5632" width="9.140625" style="44"/>
    <col min="5633" max="5633" width="47.5703125" style="44" customWidth="1"/>
    <col min="5634" max="5634" width="14.42578125" style="44" customWidth="1"/>
    <col min="5635" max="5635" width="0.85546875" style="44" customWidth="1"/>
    <col min="5636" max="5636" width="14.42578125" style="44" customWidth="1"/>
    <col min="5637" max="5637" width="1.28515625" style="44" customWidth="1"/>
    <col min="5638" max="5638" width="14.42578125" style="44" customWidth="1"/>
    <col min="5639" max="5639" width="0.85546875" style="44" customWidth="1"/>
    <col min="5640" max="5640" width="14.42578125" style="44" customWidth="1"/>
    <col min="5641" max="5641" width="9.140625" style="44"/>
    <col min="5642" max="5642" width="16.42578125" style="44" customWidth="1"/>
    <col min="5643" max="5643" width="12.85546875" style="44" bestFit="1" customWidth="1"/>
    <col min="5644" max="5888" width="9.140625" style="44"/>
    <col min="5889" max="5889" width="47.5703125" style="44" customWidth="1"/>
    <col min="5890" max="5890" width="14.42578125" style="44" customWidth="1"/>
    <col min="5891" max="5891" width="0.85546875" style="44" customWidth="1"/>
    <col min="5892" max="5892" width="14.42578125" style="44" customWidth="1"/>
    <col min="5893" max="5893" width="1.28515625" style="44" customWidth="1"/>
    <col min="5894" max="5894" width="14.42578125" style="44" customWidth="1"/>
    <col min="5895" max="5895" width="0.85546875" style="44" customWidth="1"/>
    <col min="5896" max="5896" width="14.42578125" style="44" customWidth="1"/>
    <col min="5897" max="5897" width="9.140625" style="44"/>
    <col min="5898" max="5898" width="16.42578125" style="44" customWidth="1"/>
    <col min="5899" max="5899" width="12.85546875" style="44" bestFit="1" customWidth="1"/>
    <col min="5900" max="6144" width="9.140625" style="44"/>
    <col min="6145" max="6145" width="47.5703125" style="44" customWidth="1"/>
    <col min="6146" max="6146" width="14.42578125" style="44" customWidth="1"/>
    <col min="6147" max="6147" width="0.85546875" style="44" customWidth="1"/>
    <col min="6148" max="6148" width="14.42578125" style="44" customWidth="1"/>
    <col min="6149" max="6149" width="1.28515625" style="44" customWidth="1"/>
    <col min="6150" max="6150" width="14.42578125" style="44" customWidth="1"/>
    <col min="6151" max="6151" width="0.85546875" style="44" customWidth="1"/>
    <col min="6152" max="6152" width="14.42578125" style="44" customWidth="1"/>
    <col min="6153" max="6153" width="9.140625" style="44"/>
    <col min="6154" max="6154" width="16.42578125" style="44" customWidth="1"/>
    <col min="6155" max="6155" width="12.85546875" style="44" bestFit="1" customWidth="1"/>
    <col min="6156" max="6400" width="9.140625" style="44"/>
    <col min="6401" max="6401" width="47.5703125" style="44" customWidth="1"/>
    <col min="6402" max="6402" width="14.42578125" style="44" customWidth="1"/>
    <col min="6403" max="6403" width="0.85546875" style="44" customWidth="1"/>
    <col min="6404" max="6404" width="14.42578125" style="44" customWidth="1"/>
    <col min="6405" max="6405" width="1.28515625" style="44" customWidth="1"/>
    <col min="6406" max="6406" width="14.42578125" style="44" customWidth="1"/>
    <col min="6407" max="6407" width="0.85546875" style="44" customWidth="1"/>
    <col min="6408" max="6408" width="14.42578125" style="44" customWidth="1"/>
    <col min="6409" max="6409" width="9.140625" style="44"/>
    <col min="6410" max="6410" width="16.42578125" style="44" customWidth="1"/>
    <col min="6411" max="6411" width="12.85546875" style="44" bestFit="1" customWidth="1"/>
    <col min="6412" max="6656" width="9.140625" style="44"/>
    <col min="6657" max="6657" width="47.5703125" style="44" customWidth="1"/>
    <col min="6658" max="6658" width="14.42578125" style="44" customWidth="1"/>
    <col min="6659" max="6659" width="0.85546875" style="44" customWidth="1"/>
    <col min="6660" max="6660" width="14.42578125" style="44" customWidth="1"/>
    <col min="6661" max="6661" width="1.28515625" style="44" customWidth="1"/>
    <col min="6662" max="6662" width="14.42578125" style="44" customWidth="1"/>
    <col min="6663" max="6663" width="0.85546875" style="44" customWidth="1"/>
    <col min="6664" max="6664" width="14.42578125" style="44" customWidth="1"/>
    <col min="6665" max="6665" width="9.140625" style="44"/>
    <col min="6666" max="6666" width="16.42578125" style="44" customWidth="1"/>
    <col min="6667" max="6667" width="12.85546875" style="44" bestFit="1" customWidth="1"/>
    <col min="6668" max="6912" width="9.140625" style="44"/>
    <col min="6913" max="6913" width="47.5703125" style="44" customWidth="1"/>
    <col min="6914" max="6914" width="14.42578125" style="44" customWidth="1"/>
    <col min="6915" max="6915" width="0.85546875" style="44" customWidth="1"/>
    <col min="6916" max="6916" width="14.42578125" style="44" customWidth="1"/>
    <col min="6917" max="6917" width="1.28515625" style="44" customWidth="1"/>
    <col min="6918" max="6918" width="14.42578125" style="44" customWidth="1"/>
    <col min="6919" max="6919" width="0.85546875" style="44" customWidth="1"/>
    <col min="6920" max="6920" width="14.42578125" style="44" customWidth="1"/>
    <col min="6921" max="6921" width="9.140625" style="44"/>
    <col min="6922" max="6922" width="16.42578125" style="44" customWidth="1"/>
    <col min="6923" max="6923" width="12.85546875" style="44" bestFit="1" customWidth="1"/>
    <col min="6924" max="7168" width="9.140625" style="44"/>
    <col min="7169" max="7169" width="47.5703125" style="44" customWidth="1"/>
    <col min="7170" max="7170" width="14.42578125" style="44" customWidth="1"/>
    <col min="7171" max="7171" width="0.85546875" style="44" customWidth="1"/>
    <col min="7172" max="7172" width="14.42578125" style="44" customWidth="1"/>
    <col min="7173" max="7173" width="1.28515625" style="44" customWidth="1"/>
    <col min="7174" max="7174" width="14.42578125" style="44" customWidth="1"/>
    <col min="7175" max="7175" width="0.85546875" style="44" customWidth="1"/>
    <col min="7176" max="7176" width="14.42578125" style="44" customWidth="1"/>
    <col min="7177" max="7177" width="9.140625" style="44"/>
    <col min="7178" max="7178" width="16.42578125" style="44" customWidth="1"/>
    <col min="7179" max="7179" width="12.85546875" style="44" bestFit="1" customWidth="1"/>
    <col min="7180" max="7424" width="9.140625" style="44"/>
    <col min="7425" max="7425" width="47.5703125" style="44" customWidth="1"/>
    <col min="7426" max="7426" width="14.42578125" style="44" customWidth="1"/>
    <col min="7427" max="7427" width="0.85546875" style="44" customWidth="1"/>
    <col min="7428" max="7428" width="14.42578125" style="44" customWidth="1"/>
    <col min="7429" max="7429" width="1.28515625" style="44" customWidth="1"/>
    <col min="7430" max="7430" width="14.42578125" style="44" customWidth="1"/>
    <col min="7431" max="7431" width="0.85546875" style="44" customWidth="1"/>
    <col min="7432" max="7432" width="14.42578125" style="44" customWidth="1"/>
    <col min="7433" max="7433" width="9.140625" style="44"/>
    <col min="7434" max="7434" width="16.42578125" style="44" customWidth="1"/>
    <col min="7435" max="7435" width="12.85546875" style="44" bestFit="1" customWidth="1"/>
    <col min="7436" max="7680" width="9.140625" style="44"/>
    <col min="7681" max="7681" width="47.5703125" style="44" customWidth="1"/>
    <col min="7682" max="7682" width="14.42578125" style="44" customWidth="1"/>
    <col min="7683" max="7683" width="0.85546875" style="44" customWidth="1"/>
    <col min="7684" max="7684" width="14.42578125" style="44" customWidth="1"/>
    <col min="7685" max="7685" width="1.28515625" style="44" customWidth="1"/>
    <col min="7686" max="7686" width="14.42578125" style="44" customWidth="1"/>
    <col min="7687" max="7687" width="0.85546875" style="44" customWidth="1"/>
    <col min="7688" max="7688" width="14.42578125" style="44" customWidth="1"/>
    <col min="7689" max="7689" width="9.140625" style="44"/>
    <col min="7690" max="7690" width="16.42578125" style="44" customWidth="1"/>
    <col min="7691" max="7691" width="12.85546875" style="44" bestFit="1" customWidth="1"/>
    <col min="7692" max="7936" width="9.140625" style="44"/>
    <col min="7937" max="7937" width="47.5703125" style="44" customWidth="1"/>
    <col min="7938" max="7938" width="14.42578125" style="44" customWidth="1"/>
    <col min="7939" max="7939" width="0.85546875" style="44" customWidth="1"/>
    <col min="7940" max="7940" width="14.42578125" style="44" customWidth="1"/>
    <col min="7941" max="7941" width="1.28515625" style="44" customWidth="1"/>
    <col min="7942" max="7942" width="14.42578125" style="44" customWidth="1"/>
    <col min="7943" max="7943" width="0.85546875" style="44" customWidth="1"/>
    <col min="7944" max="7944" width="14.42578125" style="44" customWidth="1"/>
    <col min="7945" max="7945" width="9.140625" style="44"/>
    <col min="7946" max="7946" width="16.42578125" style="44" customWidth="1"/>
    <col min="7947" max="7947" width="12.85546875" style="44" bestFit="1" customWidth="1"/>
    <col min="7948" max="8192" width="9.140625" style="44"/>
    <col min="8193" max="8193" width="47.5703125" style="44" customWidth="1"/>
    <col min="8194" max="8194" width="14.42578125" style="44" customWidth="1"/>
    <col min="8195" max="8195" width="0.85546875" style="44" customWidth="1"/>
    <col min="8196" max="8196" width="14.42578125" style="44" customWidth="1"/>
    <col min="8197" max="8197" width="1.28515625" style="44" customWidth="1"/>
    <col min="8198" max="8198" width="14.42578125" style="44" customWidth="1"/>
    <col min="8199" max="8199" width="0.85546875" style="44" customWidth="1"/>
    <col min="8200" max="8200" width="14.42578125" style="44" customWidth="1"/>
    <col min="8201" max="8201" width="9.140625" style="44"/>
    <col min="8202" max="8202" width="16.42578125" style="44" customWidth="1"/>
    <col min="8203" max="8203" width="12.85546875" style="44" bestFit="1" customWidth="1"/>
    <col min="8204" max="8448" width="9.140625" style="44"/>
    <col min="8449" max="8449" width="47.5703125" style="44" customWidth="1"/>
    <col min="8450" max="8450" width="14.42578125" style="44" customWidth="1"/>
    <col min="8451" max="8451" width="0.85546875" style="44" customWidth="1"/>
    <col min="8452" max="8452" width="14.42578125" style="44" customWidth="1"/>
    <col min="8453" max="8453" width="1.28515625" style="44" customWidth="1"/>
    <col min="8454" max="8454" width="14.42578125" style="44" customWidth="1"/>
    <col min="8455" max="8455" width="0.85546875" style="44" customWidth="1"/>
    <col min="8456" max="8456" width="14.42578125" style="44" customWidth="1"/>
    <col min="8457" max="8457" width="9.140625" style="44"/>
    <col min="8458" max="8458" width="16.42578125" style="44" customWidth="1"/>
    <col min="8459" max="8459" width="12.85546875" style="44" bestFit="1" customWidth="1"/>
    <col min="8460" max="8704" width="9.140625" style="44"/>
    <col min="8705" max="8705" width="47.5703125" style="44" customWidth="1"/>
    <col min="8706" max="8706" width="14.42578125" style="44" customWidth="1"/>
    <col min="8707" max="8707" width="0.85546875" style="44" customWidth="1"/>
    <col min="8708" max="8708" width="14.42578125" style="44" customWidth="1"/>
    <col min="8709" max="8709" width="1.28515625" style="44" customWidth="1"/>
    <col min="8710" max="8710" width="14.42578125" style="44" customWidth="1"/>
    <col min="8711" max="8711" width="0.85546875" style="44" customWidth="1"/>
    <col min="8712" max="8712" width="14.42578125" style="44" customWidth="1"/>
    <col min="8713" max="8713" width="9.140625" style="44"/>
    <col min="8714" max="8714" width="16.42578125" style="44" customWidth="1"/>
    <col min="8715" max="8715" width="12.85546875" style="44" bestFit="1" customWidth="1"/>
    <col min="8716" max="8960" width="9.140625" style="44"/>
    <col min="8961" max="8961" width="47.5703125" style="44" customWidth="1"/>
    <col min="8962" max="8962" width="14.42578125" style="44" customWidth="1"/>
    <col min="8963" max="8963" width="0.85546875" style="44" customWidth="1"/>
    <col min="8964" max="8964" width="14.42578125" style="44" customWidth="1"/>
    <col min="8965" max="8965" width="1.28515625" style="44" customWidth="1"/>
    <col min="8966" max="8966" width="14.42578125" style="44" customWidth="1"/>
    <col min="8967" max="8967" width="0.85546875" style="44" customWidth="1"/>
    <col min="8968" max="8968" width="14.42578125" style="44" customWidth="1"/>
    <col min="8969" max="8969" width="9.140625" style="44"/>
    <col min="8970" max="8970" width="16.42578125" style="44" customWidth="1"/>
    <col min="8971" max="8971" width="12.85546875" style="44" bestFit="1" customWidth="1"/>
    <col min="8972" max="9216" width="9.140625" style="44"/>
    <col min="9217" max="9217" width="47.5703125" style="44" customWidth="1"/>
    <col min="9218" max="9218" width="14.42578125" style="44" customWidth="1"/>
    <col min="9219" max="9219" width="0.85546875" style="44" customWidth="1"/>
    <col min="9220" max="9220" width="14.42578125" style="44" customWidth="1"/>
    <col min="9221" max="9221" width="1.28515625" style="44" customWidth="1"/>
    <col min="9222" max="9222" width="14.42578125" style="44" customWidth="1"/>
    <col min="9223" max="9223" width="0.85546875" style="44" customWidth="1"/>
    <col min="9224" max="9224" width="14.42578125" style="44" customWidth="1"/>
    <col min="9225" max="9225" width="9.140625" style="44"/>
    <col min="9226" max="9226" width="16.42578125" style="44" customWidth="1"/>
    <col min="9227" max="9227" width="12.85546875" style="44" bestFit="1" customWidth="1"/>
    <col min="9228" max="9472" width="9.140625" style="44"/>
    <col min="9473" max="9473" width="47.5703125" style="44" customWidth="1"/>
    <col min="9474" max="9474" width="14.42578125" style="44" customWidth="1"/>
    <col min="9475" max="9475" width="0.85546875" style="44" customWidth="1"/>
    <col min="9476" max="9476" width="14.42578125" style="44" customWidth="1"/>
    <col min="9477" max="9477" width="1.28515625" style="44" customWidth="1"/>
    <col min="9478" max="9478" width="14.42578125" style="44" customWidth="1"/>
    <col min="9479" max="9479" width="0.85546875" style="44" customWidth="1"/>
    <col min="9480" max="9480" width="14.42578125" style="44" customWidth="1"/>
    <col min="9481" max="9481" width="9.140625" style="44"/>
    <col min="9482" max="9482" width="16.42578125" style="44" customWidth="1"/>
    <col min="9483" max="9483" width="12.85546875" style="44" bestFit="1" customWidth="1"/>
    <col min="9484" max="9728" width="9.140625" style="44"/>
    <col min="9729" max="9729" width="47.5703125" style="44" customWidth="1"/>
    <col min="9730" max="9730" width="14.42578125" style="44" customWidth="1"/>
    <col min="9731" max="9731" width="0.85546875" style="44" customWidth="1"/>
    <col min="9732" max="9732" width="14.42578125" style="44" customWidth="1"/>
    <col min="9733" max="9733" width="1.28515625" style="44" customWidth="1"/>
    <col min="9734" max="9734" width="14.42578125" style="44" customWidth="1"/>
    <col min="9735" max="9735" width="0.85546875" style="44" customWidth="1"/>
    <col min="9736" max="9736" width="14.42578125" style="44" customWidth="1"/>
    <col min="9737" max="9737" width="9.140625" style="44"/>
    <col min="9738" max="9738" width="16.42578125" style="44" customWidth="1"/>
    <col min="9739" max="9739" width="12.85546875" style="44" bestFit="1" customWidth="1"/>
    <col min="9740" max="9984" width="9.140625" style="44"/>
    <col min="9985" max="9985" width="47.5703125" style="44" customWidth="1"/>
    <col min="9986" max="9986" width="14.42578125" style="44" customWidth="1"/>
    <col min="9987" max="9987" width="0.85546875" style="44" customWidth="1"/>
    <col min="9988" max="9988" width="14.42578125" style="44" customWidth="1"/>
    <col min="9989" max="9989" width="1.28515625" style="44" customWidth="1"/>
    <col min="9990" max="9990" width="14.42578125" style="44" customWidth="1"/>
    <col min="9991" max="9991" width="0.85546875" style="44" customWidth="1"/>
    <col min="9992" max="9992" width="14.42578125" style="44" customWidth="1"/>
    <col min="9993" max="9993" width="9.140625" style="44"/>
    <col min="9994" max="9994" width="16.42578125" style="44" customWidth="1"/>
    <col min="9995" max="9995" width="12.85546875" style="44" bestFit="1" customWidth="1"/>
    <col min="9996" max="10240" width="9.140625" style="44"/>
    <col min="10241" max="10241" width="47.5703125" style="44" customWidth="1"/>
    <col min="10242" max="10242" width="14.42578125" style="44" customWidth="1"/>
    <col min="10243" max="10243" width="0.85546875" style="44" customWidth="1"/>
    <col min="10244" max="10244" width="14.42578125" style="44" customWidth="1"/>
    <col min="10245" max="10245" width="1.28515625" style="44" customWidth="1"/>
    <col min="10246" max="10246" width="14.42578125" style="44" customWidth="1"/>
    <col min="10247" max="10247" width="0.85546875" style="44" customWidth="1"/>
    <col min="10248" max="10248" width="14.42578125" style="44" customWidth="1"/>
    <col min="10249" max="10249" width="9.140625" style="44"/>
    <col min="10250" max="10250" width="16.42578125" style="44" customWidth="1"/>
    <col min="10251" max="10251" width="12.85546875" style="44" bestFit="1" customWidth="1"/>
    <col min="10252" max="10496" width="9.140625" style="44"/>
    <col min="10497" max="10497" width="47.5703125" style="44" customWidth="1"/>
    <col min="10498" max="10498" width="14.42578125" style="44" customWidth="1"/>
    <col min="10499" max="10499" width="0.85546875" style="44" customWidth="1"/>
    <col min="10500" max="10500" width="14.42578125" style="44" customWidth="1"/>
    <col min="10501" max="10501" width="1.28515625" style="44" customWidth="1"/>
    <col min="10502" max="10502" width="14.42578125" style="44" customWidth="1"/>
    <col min="10503" max="10503" width="0.85546875" style="44" customWidth="1"/>
    <col min="10504" max="10504" width="14.42578125" style="44" customWidth="1"/>
    <col min="10505" max="10505" width="9.140625" style="44"/>
    <col min="10506" max="10506" width="16.42578125" style="44" customWidth="1"/>
    <col min="10507" max="10507" width="12.85546875" style="44" bestFit="1" customWidth="1"/>
    <col min="10508" max="10752" width="9.140625" style="44"/>
    <col min="10753" max="10753" width="47.5703125" style="44" customWidth="1"/>
    <col min="10754" max="10754" width="14.42578125" style="44" customWidth="1"/>
    <col min="10755" max="10755" width="0.85546875" style="44" customWidth="1"/>
    <col min="10756" max="10756" width="14.42578125" style="44" customWidth="1"/>
    <col min="10757" max="10757" width="1.28515625" style="44" customWidth="1"/>
    <col min="10758" max="10758" width="14.42578125" style="44" customWidth="1"/>
    <col min="10759" max="10759" width="0.85546875" style="44" customWidth="1"/>
    <col min="10760" max="10760" width="14.42578125" style="44" customWidth="1"/>
    <col min="10761" max="10761" width="9.140625" style="44"/>
    <col min="10762" max="10762" width="16.42578125" style="44" customWidth="1"/>
    <col min="10763" max="10763" width="12.85546875" style="44" bestFit="1" customWidth="1"/>
    <col min="10764" max="11008" width="9.140625" style="44"/>
    <col min="11009" max="11009" width="47.5703125" style="44" customWidth="1"/>
    <col min="11010" max="11010" width="14.42578125" style="44" customWidth="1"/>
    <col min="11011" max="11011" width="0.85546875" style="44" customWidth="1"/>
    <col min="11012" max="11012" width="14.42578125" style="44" customWidth="1"/>
    <col min="11013" max="11013" width="1.28515625" style="44" customWidth="1"/>
    <col min="11014" max="11014" width="14.42578125" style="44" customWidth="1"/>
    <col min="11015" max="11015" width="0.85546875" style="44" customWidth="1"/>
    <col min="11016" max="11016" width="14.42578125" style="44" customWidth="1"/>
    <col min="11017" max="11017" width="9.140625" style="44"/>
    <col min="11018" max="11018" width="16.42578125" style="44" customWidth="1"/>
    <col min="11019" max="11019" width="12.85546875" style="44" bestFit="1" customWidth="1"/>
    <col min="11020" max="11264" width="9.140625" style="44"/>
    <col min="11265" max="11265" width="47.5703125" style="44" customWidth="1"/>
    <col min="11266" max="11266" width="14.42578125" style="44" customWidth="1"/>
    <col min="11267" max="11267" width="0.85546875" style="44" customWidth="1"/>
    <col min="11268" max="11268" width="14.42578125" style="44" customWidth="1"/>
    <col min="11269" max="11269" width="1.28515625" style="44" customWidth="1"/>
    <col min="11270" max="11270" width="14.42578125" style="44" customWidth="1"/>
    <col min="11271" max="11271" width="0.85546875" style="44" customWidth="1"/>
    <col min="11272" max="11272" width="14.42578125" style="44" customWidth="1"/>
    <col min="11273" max="11273" width="9.140625" style="44"/>
    <col min="11274" max="11274" width="16.42578125" style="44" customWidth="1"/>
    <col min="11275" max="11275" width="12.85546875" style="44" bestFit="1" customWidth="1"/>
    <col min="11276" max="11520" width="9.140625" style="44"/>
    <col min="11521" max="11521" width="47.5703125" style="44" customWidth="1"/>
    <col min="11522" max="11522" width="14.42578125" style="44" customWidth="1"/>
    <col min="11523" max="11523" width="0.85546875" style="44" customWidth="1"/>
    <col min="11524" max="11524" width="14.42578125" style="44" customWidth="1"/>
    <col min="11525" max="11525" width="1.28515625" style="44" customWidth="1"/>
    <col min="11526" max="11526" width="14.42578125" style="44" customWidth="1"/>
    <col min="11527" max="11527" width="0.85546875" style="44" customWidth="1"/>
    <col min="11528" max="11528" width="14.42578125" style="44" customWidth="1"/>
    <col min="11529" max="11529" width="9.140625" style="44"/>
    <col min="11530" max="11530" width="16.42578125" style="44" customWidth="1"/>
    <col min="11531" max="11531" width="12.85546875" style="44" bestFit="1" customWidth="1"/>
    <col min="11532" max="11776" width="9.140625" style="44"/>
    <col min="11777" max="11777" width="47.5703125" style="44" customWidth="1"/>
    <col min="11778" max="11778" width="14.42578125" style="44" customWidth="1"/>
    <col min="11779" max="11779" width="0.85546875" style="44" customWidth="1"/>
    <col min="11780" max="11780" width="14.42578125" style="44" customWidth="1"/>
    <col min="11781" max="11781" width="1.28515625" style="44" customWidth="1"/>
    <col min="11782" max="11782" width="14.42578125" style="44" customWidth="1"/>
    <col min="11783" max="11783" width="0.85546875" style="44" customWidth="1"/>
    <col min="11784" max="11784" width="14.42578125" style="44" customWidth="1"/>
    <col min="11785" max="11785" width="9.140625" style="44"/>
    <col min="11786" max="11786" width="16.42578125" style="44" customWidth="1"/>
    <col min="11787" max="11787" width="12.85546875" style="44" bestFit="1" customWidth="1"/>
    <col min="11788" max="12032" width="9.140625" style="44"/>
    <col min="12033" max="12033" width="47.5703125" style="44" customWidth="1"/>
    <col min="12034" max="12034" width="14.42578125" style="44" customWidth="1"/>
    <col min="12035" max="12035" width="0.85546875" style="44" customWidth="1"/>
    <col min="12036" max="12036" width="14.42578125" style="44" customWidth="1"/>
    <col min="12037" max="12037" width="1.28515625" style="44" customWidth="1"/>
    <col min="12038" max="12038" width="14.42578125" style="44" customWidth="1"/>
    <col min="12039" max="12039" width="0.85546875" style="44" customWidth="1"/>
    <col min="12040" max="12040" width="14.42578125" style="44" customWidth="1"/>
    <col min="12041" max="12041" width="9.140625" style="44"/>
    <col min="12042" max="12042" width="16.42578125" style="44" customWidth="1"/>
    <col min="12043" max="12043" width="12.85546875" style="44" bestFit="1" customWidth="1"/>
    <col min="12044" max="12288" width="9.140625" style="44"/>
    <col min="12289" max="12289" width="47.5703125" style="44" customWidth="1"/>
    <col min="12290" max="12290" width="14.42578125" style="44" customWidth="1"/>
    <col min="12291" max="12291" width="0.85546875" style="44" customWidth="1"/>
    <col min="12292" max="12292" width="14.42578125" style="44" customWidth="1"/>
    <col min="12293" max="12293" width="1.28515625" style="44" customWidth="1"/>
    <col min="12294" max="12294" width="14.42578125" style="44" customWidth="1"/>
    <col min="12295" max="12295" width="0.85546875" style="44" customWidth="1"/>
    <col min="12296" max="12296" width="14.42578125" style="44" customWidth="1"/>
    <col min="12297" max="12297" width="9.140625" style="44"/>
    <col min="12298" max="12298" width="16.42578125" style="44" customWidth="1"/>
    <col min="12299" max="12299" width="12.85546875" style="44" bestFit="1" customWidth="1"/>
    <col min="12300" max="12544" width="9.140625" style="44"/>
    <col min="12545" max="12545" width="47.5703125" style="44" customWidth="1"/>
    <col min="12546" max="12546" width="14.42578125" style="44" customWidth="1"/>
    <col min="12547" max="12547" width="0.85546875" style="44" customWidth="1"/>
    <col min="12548" max="12548" width="14.42578125" style="44" customWidth="1"/>
    <col min="12549" max="12549" width="1.28515625" style="44" customWidth="1"/>
    <col min="12550" max="12550" width="14.42578125" style="44" customWidth="1"/>
    <col min="12551" max="12551" width="0.85546875" style="44" customWidth="1"/>
    <col min="12552" max="12552" width="14.42578125" style="44" customWidth="1"/>
    <col min="12553" max="12553" width="9.140625" style="44"/>
    <col min="12554" max="12554" width="16.42578125" style="44" customWidth="1"/>
    <col min="12555" max="12555" width="12.85546875" style="44" bestFit="1" customWidth="1"/>
    <col min="12556" max="12800" width="9.140625" style="44"/>
    <col min="12801" max="12801" width="47.5703125" style="44" customWidth="1"/>
    <col min="12802" max="12802" width="14.42578125" style="44" customWidth="1"/>
    <col min="12803" max="12803" width="0.85546875" style="44" customWidth="1"/>
    <col min="12804" max="12804" width="14.42578125" style="44" customWidth="1"/>
    <col min="12805" max="12805" width="1.28515625" style="44" customWidth="1"/>
    <col min="12806" max="12806" width="14.42578125" style="44" customWidth="1"/>
    <col min="12807" max="12807" width="0.85546875" style="44" customWidth="1"/>
    <col min="12808" max="12808" width="14.42578125" style="44" customWidth="1"/>
    <col min="12809" max="12809" width="9.140625" style="44"/>
    <col min="12810" max="12810" width="16.42578125" style="44" customWidth="1"/>
    <col min="12811" max="12811" width="12.85546875" style="44" bestFit="1" customWidth="1"/>
    <col min="12812" max="13056" width="9.140625" style="44"/>
    <col min="13057" max="13057" width="47.5703125" style="44" customWidth="1"/>
    <col min="13058" max="13058" width="14.42578125" style="44" customWidth="1"/>
    <col min="13059" max="13059" width="0.85546875" style="44" customWidth="1"/>
    <col min="13060" max="13060" width="14.42578125" style="44" customWidth="1"/>
    <col min="13061" max="13061" width="1.28515625" style="44" customWidth="1"/>
    <col min="13062" max="13062" width="14.42578125" style="44" customWidth="1"/>
    <col min="13063" max="13063" width="0.85546875" style="44" customWidth="1"/>
    <col min="13064" max="13064" width="14.42578125" style="44" customWidth="1"/>
    <col min="13065" max="13065" width="9.140625" style="44"/>
    <col min="13066" max="13066" width="16.42578125" style="44" customWidth="1"/>
    <col min="13067" max="13067" width="12.85546875" style="44" bestFit="1" customWidth="1"/>
    <col min="13068" max="13312" width="9.140625" style="44"/>
    <col min="13313" max="13313" width="47.5703125" style="44" customWidth="1"/>
    <col min="13314" max="13314" width="14.42578125" style="44" customWidth="1"/>
    <col min="13315" max="13315" width="0.85546875" style="44" customWidth="1"/>
    <col min="13316" max="13316" width="14.42578125" style="44" customWidth="1"/>
    <col min="13317" max="13317" width="1.28515625" style="44" customWidth="1"/>
    <col min="13318" max="13318" width="14.42578125" style="44" customWidth="1"/>
    <col min="13319" max="13319" width="0.85546875" style="44" customWidth="1"/>
    <col min="13320" max="13320" width="14.42578125" style="44" customWidth="1"/>
    <col min="13321" max="13321" width="9.140625" style="44"/>
    <col min="13322" max="13322" width="16.42578125" style="44" customWidth="1"/>
    <col min="13323" max="13323" width="12.85546875" style="44" bestFit="1" customWidth="1"/>
    <col min="13324" max="13568" width="9.140625" style="44"/>
    <col min="13569" max="13569" width="47.5703125" style="44" customWidth="1"/>
    <col min="13570" max="13570" width="14.42578125" style="44" customWidth="1"/>
    <col min="13571" max="13571" width="0.85546875" style="44" customWidth="1"/>
    <col min="13572" max="13572" width="14.42578125" style="44" customWidth="1"/>
    <col min="13573" max="13573" width="1.28515625" style="44" customWidth="1"/>
    <col min="13574" max="13574" width="14.42578125" style="44" customWidth="1"/>
    <col min="13575" max="13575" width="0.85546875" style="44" customWidth="1"/>
    <col min="13576" max="13576" width="14.42578125" style="44" customWidth="1"/>
    <col min="13577" max="13577" width="9.140625" style="44"/>
    <col min="13578" max="13578" width="16.42578125" style="44" customWidth="1"/>
    <col min="13579" max="13579" width="12.85546875" style="44" bestFit="1" customWidth="1"/>
    <col min="13580" max="13824" width="9.140625" style="44"/>
    <col min="13825" max="13825" width="47.5703125" style="44" customWidth="1"/>
    <col min="13826" max="13826" width="14.42578125" style="44" customWidth="1"/>
    <col min="13827" max="13827" width="0.85546875" style="44" customWidth="1"/>
    <col min="13828" max="13828" width="14.42578125" style="44" customWidth="1"/>
    <col min="13829" max="13829" width="1.28515625" style="44" customWidth="1"/>
    <col min="13830" max="13830" width="14.42578125" style="44" customWidth="1"/>
    <col min="13831" max="13831" width="0.85546875" style="44" customWidth="1"/>
    <col min="13832" max="13832" width="14.42578125" style="44" customWidth="1"/>
    <col min="13833" max="13833" width="9.140625" style="44"/>
    <col min="13834" max="13834" width="16.42578125" style="44" customWidth="1"/>
    <col min="13835" max="13835" width="12.85546875" style="44" bestFit="1" customWidth="1"/>
    <col min="13836" max="14080" width="9.140625" style="44"/>
    <col min="14081" max="14081" width="47.5703125" style="44" customWidth="1"/>
    <col min="14082" max="14082" width="14.42578125" style="44" customWidth="1"/>
    <col min="14083" max="14083" width="0.85546875" style="44" customWidth="1"/>
    <col min="14084" max="14084" width="14.42578125" style="44" customWidth="1"/>
    <col min="14085" max="14085" width="1.28515625" style="44" customWidth="1"/>
    <col min="14086" max="14086" width="14.42578125" style="44" customWidth="1"/>
    <col min="14087" max="14087" width="0.85546875" style="44" customWidth="1"/>
    <col min="14088" max="14088" width="14.42578125" style="44" customWidth="1"/>
    <col min="14089" max="14089" width="9.140625" style="44"/>
    <col min="14090" max="14090" width="16.42578125" style="44" customWidth="1"/>
    <col min="14091" max="14091" width="12.85546875" style="44" bestFit="1" customWidth="1"/>
    <col min="14092" max="14336" width="9.140625" style="44"/>
    <col min="14337" max="14337" width="47.5703125" style="44" customWidth="1"/>
    <col min="14338" max="14338" width="14.42578125" style="44" customWidth="1"/>
    <col min="14339" max="14339" width="0.85546875" style="44" customWidth="1"/>
    <col min="14340" max="14340" width="14.42578125" style="44" customWidth="1"/>
    <col min="14341" max="14341" width="1.28515625" style="44" customWidth="1"/>
    <col min="14342" max="14342" width="14.42578125" style="44" customWidth="1"/>
    <col min="14343" max="14343" width="0.85546875" style="44" customWidth="1"/>
    <col min="14344" max="14344" width="14.42578125" style="44" customWidth="1"/>
    <col min="14345" max="14345" width="9.140625" style="44"/>
    <col min="14346" max="14346" width="16.42578125" style="44" customWidth="1"/>
    <col min="14347" max="14347" width="12.85546875" style="44" bestFit="1" customWidth="1"/>
    <col min="14348" max="14592" width="9.140625" style="44"/>
    <col min="14593" max="14593" width="47.5703125" style="44" customWidth="1"/>
    <col min="14594" max="14594" width="14.42578125" style="44" customWidth="1"/>
    <col min="14595" max="14595" width="0.85546875" style="44" customWidth="1"/>
    <col min="14596" max="14596" width="14.42578125" style="44" customWidth="1"/>
    <col min="14597" max="14597" width="1.28515625" style="44" customWidth="1"/>
    <col min="14598" max="14598" width="14.42578125" style="44" customWidth="1"/>
    <col min="14599" max="14599" width="0.85546875" style="44" customWidth="1"/>
    <col min="14600" max="14600" width="14.42578125" style="44" customWidth="1"/>
    <col min="14601" max="14601" width="9.140625" style="44"/>
    <col min="14602" max="14602" width="16.42578125" style="44" customWidth="1"/>
    <col min="14603" max="14603" width="12.85546875" style="44" bestFit="1" customWidth="1"/>
    <col min="14604" max="14848" width="9.140625" style="44"/>
    <col min="14849" max="14849" width="47.5703125" style="44" customWidth="1"/>
    <col min="14850" max="14850" width="14.42578125" style="44" customWidth="1"/>
    <col min="14851" max="14851" width="0.85546875" style="44" customWidth="1"/>
    <col min="14852" max="14852" width="14.42578125" style="44" customWidth="1"/>
    <col min="14853" max="14853" width="1.28515625" style="44" customWidth="1"/>
    <col min="14854" max="14854" width="14.42578125" style="44" customWidth="1"/>
    <col min="14855" max="14855" width="0.85546875" style="44" customWidth="1"/>
    <col min="14856" max="14856" width="14.42578125" style="44" customWidth="1"/>
    <col min="14857" max="14857" width="9.140625" style="44"/>
    <col min="14858" max="14858" width="16.42578125" style="44" customWidth="1"/>
    <col min="14859" max="14859" width="12.85546875" style="44" bestFit="1" customWidth="1"/>
    <col min="14860" max="15104" width="9.140625" style="44"/>
    <col min="15105" max="15105" width="47.5703125" style="44" customWidth="1"/>
    <col min="15106" max="15106" width="14.42578125" style="44" customWidth="1"/>
    <col min="15107" max="15107" width="0.85546875" style="44" customWidth="1"/>
    <col min="15108" max="15108" width="14.42578125" style="44" customWidth="1"/>
    <col min="15109" max="15109" width="1.28515625" style="44" customWidth="1"/>
    <col min="15110" max="15110" width="14.42578125" style="44" customWidth="1"/>
    <col min="15111" max="15111" width="0.85546875" style="44" customWidth="1"/>
    <col min="15112" max="15112" width="14.42578125" style="44" customWidth="1"/>
    <col min="15113" max="15113" width="9.140625" style="44"/>
    <col min="15114" max="15114" width="16.42578125" style="44" customWidth="1"/>
    <col min="15115" max="15115" width="12.85546875" style="44" bestFit="1" customWidth="1"/>
    <col min="15116" max="15360" width="9.140625" style="44"/>
    <col min="15361" max="15361" width="47.5703125" style="44" customWidth="1"/>
    <col min="15362" max="15362" width="14.42578125" style="44" customWidth="1"/>
    <col min="15363" max="15363" width="0.85546875" style="44" customWidth="1"/>
    <col min="15364" max="15364" width="14.42578125" style="44" customWidth="1"/>
    <col min="15365" max="15365" width="1.28515625" style="44" customWidth="1"/>
    <col min="15366" max="15366" width="14.42578125" style="44" customWidth="1"/>
    <col min="15367" max="15367" width="0.85546875" style="44" customWidth="1"/>
    <col min="15368" max="15368" width="14.42578125" style="44" customWidth="1"/>
    <col min="15369" max="15369" width="9.140625" style="44"/>
    <col min="15370" max="15370" width="16.42578125" style="44" customWidth="1"/>
    <col min="15371" max="15371" width="12.85546875" style="44" bestFit="1" customWidth="1"/>
    <col min="15372" max="15616" width="9.140625" style="44"/>
    <col min="15617" max="15617" width="47.5703125" style="44" customWidth="1"/>
    <col min="15618" max="15618" width="14.42578125" style="44" customWidth="1"/>
    <col min="15619" max="15619" width="0.85546875" style="44" customWidth="1"/>
    <col min="15620" max="15620" width="14.42578125" style="44" customWidth="1"/>
    <col min="15621" max="15621" width="1.28515625" style="44" customWidth="1"/>
    <col min="15622" max="15622" width="14.42578125" style="44" customWidth="1"/>
    <col min="15623" max="15623" width="0.85546875" style="44" customWidth="1"/>
    <col min="15624" max="15624" width="14.42578125" style="44" customWidth="1"/>
    <col min="15625" max="15625" width="9.140625" style="44"/>
    <col min="15626" max="15626" width="16.42578125" style="44" customWidth="1"/>
    <col min="15627" max="15627" width="12.85546875" style="44" bestFit="1" customWidth="1"/>
    <col min="15628" max="15872" width="9.140625" style="44"/>
    <col min="15873" max="15873" width="47.5703125" style="44" customWidth="1"/>
    <col min="15874" max="15874" width="14.42578125" style="44" customWidth="1"/>
    <col min="15875" max="15875" width="0.85546875" style="44" customWidth="1"/>
    <col min="15876" max="15876" width="14.42578125" style="44" customWidth="1"/>
    <col min="15877" max="15877" width="1.28515625" style="44" customWidth="1"/>
    <col min="15878" max="15878" width="14.42578125" style="44" customWidth="1"/>
    <col min="15879" max="15879" width="0.85546875" style="44" customWidth="1"/>
    <col min="15880" max="15880" width="14.42578125" style="44" customWidth="1"/>
    <col min="15881" max="15881" width="9.140625" style="44"/>
    <col min="15882" max="15882" width="16.42578125" style="44" customWidth="1"/>
    <col min="15883" max="15883" width="12.85546875" style="44" bestFit="1" customWidth="1"/>
    <col min="15884" max="16128" width="9.140625" style="44"/>
    <col min="16129" max="16129" width="47.5703125" style="44" customWidth="1"/>
    <col min="16130" max="16130" width="14.42578125" style="44" customWidth="1"/>
    <col min="16131" max="16131" width="0.85546875" style="44" customWidth="1"/>
    <col min="16132" max="16132" width="14.42578125" style="44" customWidth="1"/>
    <col min="16133" max="16133" width="1.28515625" style="44" customWidth="1"/>
    <col min="16134" max="16134" width="14.42578125" style="44" customWidth="1"/>
    <col min="16135" max="16135" width="0.85546875" style="44" customWidth="1"/>
    <col min="16136" max="16136" width="14.42578125" style="44" customWidth="1"/>
    <col min="16137" max="16137" width="9.140625" style="44"/>
    <col min="16138" max="16138" width="16.42578125" style="44" customWidth="1"/>
    <col min="16139" max="16139" width="12.85546875" style="44" bestFit="1" customWidth="1"/>
    <col min="16140" max="16384" width="9.140625" style="44"/>
  </cols>
  <sheetData>
    <row r="1" spans="1:8" ht="21" customHeight="1" x14ac:dyDescent="0.2">
      <c r="E1" s="46"/>
      <c r="F1" s="47"/>
      <c r="G1" s="48"/>
    </row>
    <row r="2" spans="1:8" s="49" customFormat="1" ht="21" customHeight="1" x14ac:dyDescent="0.2">
      <c r="A2" s="92" t="s">
        <v>9</v>
      </c>
      <c r="B2" s="92"/>
      <c r="C2" s="92"/>
      <c r="D2" s="92"/>
      <c r="E2" s="92"/>
      <c r="F2" s="92"/>
      <c r="G2" s="92"/>
      <c r="H2" s="92"/>
    </row>
    <row r="3" spans="1:8" s="49" customFormat="1" ht="21" customHeight="1" x14ac:dyDescent="0.2">
      <c r="A3" s="92" t="s">
        <v>71</v>
      </c>
      <c r="B3" s="92"/>
      <c r="C3" s="92"/>
      <c r="D3" s="92"/>
      <c r="E3" s="92"/>
      <c r="F3" s="92"/>
      <c r="G3" s="92"/>
      <c r="H3" s="92"/>
    </row>
    <row r="4" spans="1:8" s="49" customFormat="1" ht="21" customHeight="1" x14ac:dyDescent="0.4">
      <c r="A4" s="50" t="s">
        <v>72</v>
      </c>
      <c r="B4" s="50"/>
      <c r="C4" s="50"/>
      <c r="D4" s="50"/>
      <c r="E4" s="50"/>
      <c r="F4" s="50"/>
      <c r="G4" s="50"/>
      <c r="H4" s="50"/>
    </row>
    <row r="5" spans="1:8" s="49" customFormat="1" ht="21" customHeight="1" x14ac:dyDescent="0.4">
      <c r="A5" s="50" t="s">
        <v>0</v>
      </c>
      <c r="B5" s="50"/>
      <c r="C5" s="50"/>
      <c r="D5" s="50"/>
      <c r="E5" s="50"/>
      <c r="F5" s="50"/>
      <c r="G5" s="50"/>
      <c r="H5" s="50"/>
    </row>
    <row r="6" spans="1:8" s="49" customFormat="1" ht="21" customHeight="1" x14ac:dyDescent="0.2">
      <c r="A6" s="51"/>
      <c r="B6" s="52"/>
      <c r="C6" s="51"/>
      <c r="D6" s="53"/>
      <c r="E6" s="54"/>
      <c r="F6" s="53"/>
      <c r="G6" s="53"/>
      <c r="H6" s="55" t="s">
        <v>10</v>
      </c>
    </row>
    <row r="7" spans="1:8" s="49" customFormat="1" ht="21" customHeight="1" x14ac:dyDescent="0.2">
      <c r="A7" s="54"/>
      <c r="B7" s="93" t="s">
        <v>5</v>
      </c>
      <c r="C7" s="93"/>
      <c r="D7" s="93"/>
      <c r="E7" s="93"/>
      <c r="F7" s="93" t="s">
        <v>27</v>
      </c>
      <c r="G7" s="93"/>
      <c r="H7" s="93"/>
    </row>
    <row r="8" spans="1:8" s="49" customFormat="1" ht="21" customHeight="1" x14ac:dyDescent="0.2">
      <c r="B8" s="56" t="s">
        <v>73</v>
      </c>
      <c r="C8" s="57"/>
      <c r="D8" s="57" t="s">
        <v>74</v>
      </c>
      <c r="E8" s="57"/>
      <c r="F8" s="56" t="s">
        <v>73</v>
      </c>
      <c r="H8" s="57" t="s">
        <v>74</v>
      </c>
    </row>
    <row r="9" spans="1:8" s="49" customFormat="1" ht="21" customHeight="1" x14ac:dyDescent="0.2">
      <c r="A9" s="52" t="s">
        <v>75</v>
      </c>
      <c r="B9" s="52"/>
      <c r="C9" s="52"/>
      <c r="D9" s="52"/>
    </row>
    <row r="10" spans="1:8" s="49" customFormat="1" ht="21" customHeight="1" x14ac:dyDescent="0.2">
      <c r="A10" s="58" t="s">
        <v>76</v>
      </c>
      <c r="B10" s="59">
        <v>73886309</v>
      </c>
      <c r="C10" s="58"/>
      <c r="D10" s="59">
        <v>58090112</v>
      </c>
      <c r="E10" s="60"/>
      <c r="F10" s="59">
        <v>70013515</v>
      </c>
      <c r="G10" s="60"/>
      <c r="H10" s="59">
        <v>58012561</v>
      </c>
    </row>
    <row r="11" spans="1:8" s="49" customFormat="1" ht="21" customHeight="1" x14ac:dyDescent="0.2">
      <c r="A11" s="58" t="s">
        <v>77</v>
      </c>
      <c r="B11" s="59">
        <v>519036028</v>
      </c>
      <c r="C11" s="58"/>
      <c r="D11" s="59">
        <v>472349351</v>
      </c>
      <c r="E11" s="60"/>
      <c r="F11" s="59">
        <v>374778755</v>
      </c>
      <c r="G11" s="60"/>
      <c r="H11" s="59">
        <v>442584108</v>
      </c>
    </row>
    <row r="12" spans="1:8" s="49" customFormat="1" ht="21" customHeight="1" x14ac:dyDescent="0.2">
      <c r="A12" s="58" t="s">
        <v>78</v>
      </c>
      <c r="B12" s="59">
        <v>57936242</v>
      </c>
      <c r="C12" s="58"/>
      <c r="D12" s="61">
        <v>0</v>
      </c>
      <c r="E12" s="60"/>
      <c r="F12" s="59">
        <v>69359414</v>
      </c>
      <c r="G12" s="60"/>
      <c r="H12" s="61">
        <v>0</v>
      </c>
    </row>
    <row r="13" spans="1:8" s="49" customFormat="1" ht="21" customHeight="1" x14ac:dyDescent="0.2">
      <c r="A13" s="58" t="s">
        <v>79</v>
      </c>
      <c r="B13" s="59">
        <v>67560232</v>
      </c>
      <c r="C13" s="58"/>
      <c r="D13" s="59">
        <v>49807012</v>
      </c>
      <c r="E13" s="60"/>
      <c r="F13" s="59">
        <v>66143443</v>
      </c>
      <c r="G13" s="60"/>
      <c r="H13" s="59">
        <v>49687316</v>
      </c>
    </row>
    <row r="14" spans="1:8" s="49" customFormat="1" ht="21" customHeight="1" x14ac:dyDescent="0.2">
      <c r="A14" s="58" t="s">
        <v>80</v>
      </c>
      <c r="B14" s="62">
        <v>758482179</v>
      </c>
      <c r="C14" s="58"/>
      <c r="D14" s="62">
        <v>647696626</v>
      </c>
      <c r="E14" s="60"/>
      <c r="F14" s="62">
        <v>670444629</v>
      </c>
      <c r="G14" s="60"/>
      <c r="H14" s="62">
        <v>610535400</v>
      </c>
    </row>
    <row r="15" spans="1:8" s="49" customFormat="1" ht="21" customHeight="1" x14ac:dyDescent="0.2">
      <c r="A15" s="58" t="s">
        <v>81</v>
      </c>
      <c r="B15" s="59">
        <v>911321</v>
      </c>
      <c r="C15" s="58"/>
      <c r="D15" s="59">
        <v>1737450</v>
      </c>
      <c r="E15" s="60"/>
      <c r="F15" s="62">
        <v>144589329</v>
      </c>
      <c r="G15" s="60"/>
      <c r="H15" s="62">
        <v>38414900</v>
      </c>
    </row>
    <row r="16" spans="1:8" s="49" customFormat="1" ht="21" customHeight="1" x14ac:dyDescent="0.2">
      <c r="A16" s="58" t="s">
        <v>82</v>
      </c>
      <c r="B16" s="61">
        <v>2189102088</v>
      </c>
      <c r="C16" s="58"/>
      <c r="D16" s="63">
        <v>1891046281</v>
      </c>
      <c r="E16" s="60"/>
      <c r="F16" s="61">
        <v>1896205127</v>
      </c>
      <c r="G16" s="58"/>
      <c r="H16" s="63">
        <v>1836721735</v>
      </c>
    </row>
    <row r="17" spans="1:11" s="49" customFormat="1" ht="21" customHeight="1" x14ac:dyDescent="0.2">
      <c r="A17" s="58" t="s">
        <v>83</v>
      </c>
      <c r="B17" s="61">
        <v>0</v>
      </c>
      <c r="C17" s="58"/>
      <c r="D17" s="63">
        <v>1626872</v>
      </c>
      <c r="E17" s="60"/>
      <c r="F17" s="61">
        <v>0</v>
      </c>
      <c r="G17" s="58"/>
      <c r="H17" s="63">
        <v>103722</v>
      </c>
    </row>
    <row r="18" spans="1:11" s="49" customFormat="1" ht="21" customHeight="1" x14ac:dyDescent="0.4">
      <c r="A18" s="58" t="s">
        <v>84</v>
      </c>
      <c r="B18" s="64">
        <v>9753914</v>
      </c>
      <c r="C18" s="58"/>
      <c r="D18" s="64">
        <v>9362849</v>
      </c>
      <c r="E18" s="60"/>
      <c r="F18" s="64">
        <v>7754245</v>
      </c>
      <c r="G18" s="60"/>
      <c r="H18" s="64">
        <v>8368141</v>
      </c>
    </row>
    <row r="19" spans="1:11" s="49" customFormat="1" ht="21" customHeight="1" x14ac:dyDescent="0.4">
      <c r="A19" s="58" t="s">
        <v>85</v>
      </c>
      <c r="B19" s="64">
        <v>65049861</v>
      </c>
      <c r="C19" s="58"/>
      <c r="D19" s="64">
        <v>40753955</v>
      </c>
      <c r="E19" s="60"/>
      <c r="F19" s="64">
        <v>55460373</v>
      </c>
      <c r="G19" s="60"/>
      <c r="H19" s="64">
        <v>39504853</v>
      </c>
    </row>
    <row r="20" spans="1:11" s="49" customFormat="1" ht="21" customHeight="1" x14ac:dyDescent="0.4">
      <c r="A20" s="58" t="s">
        <v>86</v>
      </c>
      <c r="B20" s="64">
        <v>32307811</v>
      </c>
      <c r="C20" s="58"/>
      <c r="D20" s="64">
        <v>1760117</v>
      </c>
      <c r="E20" s="60"/>
      <c r="F20" s="64">
        <v>1451391</v>
      </c>
      <c r="G20" s="60"/>
      <c r="H20" s="64">
        <v>1673358</v>
      </c>
    </row>
    <row r="21" spans="1:11" s="49" customFormat="1" ht="21" customHeight="1" x14ac:dyDescent="0.4">
      <c r="A21" s="58" t="s">
        <v>87</v>
      </c>
      <c r="B21" s="64">
        <v>7939617</v>
      </c>
      <c r="C21" s="58"/>
      <c r="D21" s="64">
        <v>4542443</v>
      </c>
      <c r="E21" s="60"/>
      <c r="F21" s="64">
        <v>2082884</v>
      </c>
      <c r="G21" s="60"/>
      <c r="H21" s="64">
        <v>3360374</v>
      </c>
    </row>
    <row r="22" spans="1:11" s="49" customFormat="1" ht="21" customHeight="1" x14ac:dyDescent="0.4">
      <c r="A22" s="58" t="s">
        <v>88</v>
      </c>
      <c r="B22" s="64">
        <v>12833047</v>
      </c>
      <c r="C22" s="58"/>
      <c r="D22" s="64">
        <v>17506277</v>
      </c>
      <c r="E22" s="60"/>
      <c r="F22" s="64">
        <v>12699962</v>
      </c>
      <c r="G22" s="60"/>
      <c r="H22" s="64">
        <v>17419107</v>
      </c>
    </row>
    <row r="23" spans="1:11" s="49" customFormat="1" ht="21" customHeight="1" x14ac:dyDescent="0.2">
      <c r="A23" s="58" t="s">
        <v>89</v>
      </c>
      <c r="B23" s="62">
        <v>28161036</v>
      </c>
      <c r="C23" s="58"/>
      <c r="D23" s="62">
        <v>20463750</v>
      </c>
      <c r="E23" s="60"/>
      <c r="F23" s="65">
        <v>13977916</v>
      </c>
      <c r="G23" s="60"/>
      <c r="H23" s="65">
        <v>16975764</v>
      </c>
      <c r="I23" s="66"/>
    </row>
    <row r="24" spans="1:11" s="49" customFormat="1" ht="21" customHeight="1" thickBot="1" x14ac:dyDescent="0.25">
      <c r="A24" s="67" t="s">
        <v>90</v>
      </c>
      <c r="B24" s="68">
        <f>B10+B11+B12+B13+B14+B15+B16+B18+B19+B20+B21+B22+B23</f>
        <v>3822959685</v>
      </c>
      <c r="C24" s="67"/>
      <c r="D24" s="68">
        <f>SUM(D10:D23)</f>
        <v>3216743095</v>
      </c>
      <c r="E24" s="60"/>
      <c r="F24" s="68">
        <f>F10+F11+F12+F13+F14+F15+F16+F18+F19+F20+F21+F22+F23</f>
        <v>3384960983</v>
      </c>
      <c r="G24" s="60"/>
      <c r="H24" s="68">
        <f>SUM(H10:H23)</f>
        <v>3123361339</v>
      </c>
      <c r="J24" s="63"/>
      <c r="K24" s="69"/>
    </row>
    <row r="25" spans="1:11" s="49" customFormat="1" ht="21" customHeight="1" thickTop="1" x14ac:dyDescent="0.2">
      <c r="A25" s="58"/>
      <c r="B25" s="63"/>
      <c r="C25" s="67"/>
      <c r="D25" s="63"/>
      <c r="E25" s="60"/>
      <c r="F25" s="70"/>
      <c r="G25" s="60"/>
      <c r="H25" s="60"/>
      <c r="I25" s="66"/>
    </row>
    <row r="26" spans="1:11" s="49" customFormat="1" ht="21" customHeight="1" x14ac:dyDescent="0.4">
      <c r="A26" s="71"/>
      <c r="B26" s="63"/>
      <c r="C26" s="67"/>
      <c r="D26" s="63"/>
      <c r="E26" s="60"/>
      <c r="F26" s="70"/>
      <c r="G26" s="60"/>
      <c r="H26" s="60"/>
    </row>
    <row r="27" spans="1:11" s="49" customFormat="1" ht="21" customHeight="1" x14ac:dyDescent="0.2">
      <c r="A27" s="67"/>
      <c r="B27" s="63"/>
      <c r="C27" s="67"/>
      <c r="D27" s="63"/>
      <c r="E27" s="60"/>
      <c r="F27" s="70"/>
      <c r="G27" s="60"/>
      <c r="H27" s="60"/>
    </row>
    <row r="28" spans="1:11" s="49" customFormat="1" ht="21" customHeight="1" x14ac:dyDescent="0.2">
      <c r="A28" s="67"/>
      <c r="B28" s="63"/>
      <c r="C28" s="67"/>
      <c r="D28" s="63"/>
      <c r="E28" s="60"/>
      <c r="F28" s="60"/>
      <c r="G28" s="60"/>
      <c r="H28" s="60"/>
    </row>
    <row r="29" spans="1:11" s="49" customFormat="1" ht="21" customHeight="1" x14ac:dyDescent="0.2">
      <c r="A29" s="67"/>
      <c r="B29" s="63"/>
      <c r="C29" s="67"/>
      <c r="D29" s="63"/>
      <c r="E29" s="60"/>
      <c r="F29" s="60"/>
      <c r="G29" s="60"/>
      <c r="H29" s="60"/>
    </row>
    <row r="30" spans="1:11" s="49" customFormat="1" ht="21" customHeight="1" x14ac:dyDescent="0.2">
      <c r="A30" s="67"/>
      <c r="B30" s="63"/>
      <c r="C30" s="67"/>
      <c r="D30" s="63"/>
      <c r="E30" s="60"/>
      <c r="F30" s="60"/>
      <c r="G30" s="60"/>
      <c r="H30" s="60"/>
    </row>
    <row r="31" spans="1:11" s="49" customFormat="1" ht="21" customHeight="1" x14ac:dyDescent="0.2">
      <c r="A31" s="67"/>
      <c r="B31" s="63"/>
      <c r="C31" s="67"/>
      <c r="D31" s="63"/>
      <c r="E31" s="60"/>
      <c r="F31" s="60"/>
      <c r="G31" s="60"/>
      <c r="H31" s="60"/>
    </row>
    <row r="32" spans="1:11" s="49" customFormat="1" ht="21" customHeight="1" x14ac:dyDescent="0.2">
      <c r="A32" s="67"/>
      <c r="B32" s="63"/>
      <c r="C32" s="67"/>
      <c r="D32" s="63"/>
      <c r="E32" s="60"/>
      <c r="F32" s="60"/>
      <c r="G32" s="60"/>
      <c r="H32" s="60"/>
    </row>
    <row r="33" spans="1:8" s="49" customFormat="1" ht="21" customHeight="1" x14ac:dyDescent="0.2">
      <c r="A33" s="67"/>
      <c r="B33" s="63"/>
      <c r="C33" s="67"/>
      <c r="D33" s="63"/>
      <c r="E33" s="60"/>
      <c r="F33" s="60"/>
      <c r="G33" s="60"/>
      <c r="H33" s="60"/>
    </row>
    <row r="34" spans="1:8" s="49" customFormat="1" ht="21" customHeight="1" x14ac:dyDescent="0.2">
      <c r="A34" s="67"/>
      <c r="B34" s="63"/>
      <c r="C34" s="67"/>
      <c r="D34" s="63"/>
      <c r="E34" s="60"/>
      <c r="F34" s="60"/>
      <c r="G34" s="60"/>
      <c r="H34" s="60"/>
    </row>
    <row r="35" spans="1:8" s="49" customFormat="1" ht="21" customHeight="1" x14ac:dyDescent="0.2">
      <c r="A35" s="67"/>
      <c r="B35" s="63"/>
      <c r="C35" s="67"/>
      <c r="D35" s="63"/>
      <c r="E35" s="60"/>
      <c r="F35" s="60"/>
      <c r="G35" s="60"/>
      <c r="H35" s="60"/>
    </row>
    <row r="36" spans="1:8" s="49" customFormat="1" ht="21" customHeight="1" x14ac:dyDescent="0.2">
      <c r="A36" s="67"/>
      <c r="B36" s="63"/>
      <c r="C36" s="67"/>
      <c r="D36" s="63"/>
      <c r="E36" s="60"/>
      <c r="F36" s="60"/>
      <c r="G36" s="60"/>
      <c r="H36" s="60"/>
    </row>
    <row r="37" spans="1:8" s="49" customFormat="1" ht="21" customHeight="1" x14ac:dyDescent="0.2">
      <c r="A37" s="67"/>
      <c r="B37" s="63"/>
      <c r="C37" s="67"/>
      <c r="D37" s="63"/>
      <c r="E37" s="60"/>
      <c r="F37" s="60"/>
      <c r="G37" s="60"/>
      <c r="H37" s="60"/>
    </row>
    <row r="38" spans="1:8" s="49" customFormat="1" ht="21" customHeight="1" x14ac:dyDescent="0.2">
      <c r="A38" s="67"/>
      <c r="B38" s="63"/>
      <c r="C38" s="67"/>
      <c r="D38" s="63"/>
      <c r="E38" s="60"/>
      <c r="F38" s="60"/>
      <c r="G38" s="60"/>
      <c r="H38" s="60"/>
    </row>
    <row r="39" spans="1:8" s="49" customFormat="1" ht="21" customHeight="1" x14ac:dyDescent="0.2">
      <c r="A39" s="67"/>
      <c r="B39" s="63"/>
      <c r="C39" s="67"/>
      <c r="D39" s="63"/>
      <c r="E39" s="60"/>
      <c r="F39" s="60"/>
      <c r="G39" s="60"/>
      <c r="H39" s="60"/>
    </row>
    <row r="40" spans="1:8" s="49" customFormat="1" ht="21" customHeight="1" x14ac:dyDescent="0.2">
      <c r="A40" s="67"/>
      <c r="B40" s="63"/>
      <c r="C40" s="67"/>
      <c r="D40" s="63"/>
      <c r="E40" s="60"/>
      <c r="F40" s="60"/>
      <c r="G40" s="60"/>
      <c r="H40" s="60"/>
    </row>
    <row r="41" spans="1:8" s="49" customFormat="1" ht="21" customHeight="1" x14ac:dyDescent="0.2">
      <c r="A41" s="67"/>
      <c r="B41" s="63"/>
      <c r="C41" s="67"/>
      <c r="D41" s="63"/>
      <c r="E41" s="60"/>
      <c r="F41" s="60"/>
      <c r="G41" s="60"/>
      <c r="H41" s="60"/>
    </row>
    <row r="42" spans="1:8" s="49" customFormat="1" ht="21" customHeight="1" x14ac:dyDescent="0.2">
      <c r="A42" s="57" t="s">
        <v>91</v>
      </c>
      <c r="B42" s="57"/>
      <c r="C42" s="57"/>
      <c r="D42" s="57"/>
      <c r="E42" s="60"/>
      <c r="F42" s="60"/>
      <c r="G42" s="60"/>
      <c r="H42" s="60"/>
    </row>
    <row r="43" spans="1:8" s="49" customFormat="1" ht="21" customHeight="1" x14ac:dyDescent="0.2">
      <c r="A43" s="72" t="s">
        <v>92</v>
      </c>
      <c r="B43" s="63">
        <v>2810862624</v>
      </c>
      <c r="C43" s="72"/>
      <c r="D43" s="63">
        <v>2370792167</v>
      </c>
      <c r="E43" s="60"/>
      <c r="F43" s="62">
        <v>2485596798</v>
      </c>
      <c r="G43" s="60"/>
      <c r="H43" s="62">
        <v>2316034607</v>
      </c>
    </row>
    <row r="44" spans="1:8" s="49" customFormat="1" ht="21" customHeight="1" x14ac:dyDescent="0.2">
      <c r="A44" s="58" t="s">
        <v>93</v>
      </c>
      <c r="B44" s="63">
        <v>219149193</v>
      </c>
      <c r="C44" s="58"/>
      <c r="D44" s="63">
        <v>134346323</v>
      </c>
      <c r="E44" s="60"/>
      <c r="F44" s="62">
        <v>162499180</v>
      </c>
      <c r="G44" s="60"/>
      <c r="H44" s="62">
        <v>129277274</v>
      </c>
    </row>
    <row r="45" spans="1:8" s="49" customFormat="1" ht="21" customHeight="1" x14ac:dyDescent="0.2">
      <c r="A45" s="58" t="s">
        <v>94</v>
      </c>
      <c r="B45" s="63">
        <v>7257360</v>
      </c>
      <c r="C45" s="58"/>
      <c r="D45" s="63">
        <v>5523288</v>
      </c>
      <c r="E45" s="60"/>
      <c r="F45" s="62">
        <v>6702768</v>
      </c>
      <c r="G45" s="60"/>
      <c r="H45" s="62">
        <v>5488403</v>
      </c>
    </row>
    <row r="46" spans="1:8" s="49" customFormat="1" ht="21" customHeight="1" x14ac:dyDescent="0.2">
      <c r="A46" s="58" t="s">
        <v>95</v>
      </c>
      <c r="B46" s="63">
        <v>19256663</v>
      </c>
      <c r="C46" s="58"/>
      <c r="D46" s="63">
        <v>0</v>
      </c>
      <c r="E46" s="60"/>
      <c r="F46" s="62">
        <v>19056520</v>
      </c>
      <c r="G46" s="60"/>
      <c r="H46" s="63">
        <v>0</v>
      </c>
    </row>
    <row r="47" spans="1:8" s="49" customFormat="1" ht="21" customHeight="1" x14ac:dyDescent="0.2">
      <c r="A47" s="73" t="s">
        <v>96</v>
      </c>
      <c r="B47" s="63">
        <v>57127821</v>
      </c>
      <c r="C47" s="73"/>
      <c r="D47" s="63">
        <v>37837421</v>
      </c>
      <c r="E47" s="60"/>
      <c r="F47" s="62">
        <v>56212287</v>
      </c>
      <c r="G47" s="60"/>
      <c r="H47" s="62">
        <v>37370815</v>
      </c>
    </row>
    <row r="48" spans="1:8" s="49" customFormat="1" ht="21" customHeight="1" x14ac:dyDescent="0.2">
      <c r="A48" s="73" t="s">
        <v>97</v>
      </c>
      <c r="B48" s="63">
        <v>136176779</v>
      </c>
      <c r="C48" s="73"/>
      <c r="D48" s="63">
        <v>144680567</v>
      </c>
      <c r="E48" s="60"/>
      <c r="F48" s="62">
        <v>133963539</v>
      </c>
      <c r="G48" s="60"/>
      <c r="H48" s="62">
        <v>144315507</v>
      </c>
    </row>
    <row r="49" spans="1:11" s="49" customFormat="1" ht="21" customHeight="1" x14ac:dyDescent="0.2">
      <c r="A49" s="73" t="s">
        <v>98</v>
      </c>
      <c r="B49" s="63">
        <v>0</v>
      </c>
      <c r="C49" s="73"/>
      <c r="D49" s="63">
        <v>1626872</v>
      </c>
      <c r="E49" s="60"/>
      <c r="F49" s="63">
        <v>0</v>
      </c>
      <c r="G49" s="60"/>
      <c r="H49" s="62">
        <v>103722</v>
      </c>
    </row>
    <row r="50" spans="1:11" s="49" customFormat="1" ht="21" customHeight="1" x14ac:dyDescent="0.2">
      <c r="A50" s="58" t="s">
        <v>99</v>
      </c>
      <c r="B50" s="74">
        <v>27305660</v>
      </c>
      <c r="C50" s="58"/>
      <c r="D50" s="74">
        <v>18701528</v>
      </c>
      <c r="E50" s="60"/>
      <c r="F50" s="74">
        <v>25065453</v>
      </c>
      <c r="G50" s="60"/>
      <c r="H50" s="74">
        <v>18428103</v>
      </c>
    </row>
    <row r="51" spans="1:11" s="49" customFormat="1" ht="21" customHeight="1" x14ac:dyDescent="0.2">
      <c r="A51" s="58" t="s">
        <v>100</v>
      </c>
      <c r="B51" s="74">
        <v>2447583</v>
      </c>
      <c r="C51" s="58"/>
      <c r="D51" s="74">
        <v>2364416</v>
      </c>
      <c r="E51" s="60"/>
      <c r="F51" s="74">
        <v>2588682</v>
      </c>
      <c r="G51" s="60"/>
      <c r="H51" s="74">
        <v>2158732</v>
      </c>
    </row>
    <row r="52" spans="1:11" s="49" customFormat="1" ht="21" customHeight="1" x14ac:dyDescent="0.2">
      <c r="A52" s="58" t="s">
        <v>101</v>
      </c>
      <c r="B52" s="74">
        <v>93128867</v>
      </c>
      <c r="C52" s="58"/>
      <c r="D52" s="74">
        <v>72754204</v>
      </c>
      <c r="E52" s="60"/>
      <c r="F52" s="74">
        <v>53792151</v>
      </c>
      <c r="G52" s="60"/>
      <c r="H52" s="74">
        <v>51721099</v>
      </c>
    </row>
    <row r="53" spans="1:11" s="49" customFormat="1" ht="21" customHeight="1" x14ac:dyDescent="0.2">
      <c r="A53" s="75" t="s">
        <v>102</v>
      </c>
      <c r="B53" s="76">
        <f>SUM(B43:B52)</f>
        <v>3372712550</v>
      </c>
      <c r="C53" s="75"/>
      <c r="D53" s="76">
        <f>SUM(D43:D52)</f>
        <v>2788626786</v>
      </c>
      <c r="E53" s="60"/>
      <c r="F53" s="76">
        <f>SUM(F43:F52)</f>
        <v>2945477378</v>
      </c>
      <c r="G53" s="60"/>
      <c r="H53" s="76">
        <f>SUM(H43:H52)</f>
        <v>2704898262</v>
      </c>
      <c r="J53" s="37"/>
      <c r="K53" s="77"/>
    </row>
    <row r="54" spans="1:11" s="49" customFormat="1" ht="21" customHeight="1" x14ac:dyDescent="0.2">
      <c r="A54" s="75"/>
      <c r="B54" s="63"/>
      <c r="C54" s="75"/>
      <c r="D54" s="63"/>
      <c r="E54" s="60"/>
      <c r="F54" s="63"/>
      <c r="G54" s="60"/>
      <c r="H54" s="63"/>
    </row>
    <row r="55" spans="1:11" s="49" customFormat="1" ht="21" customHeight="1" x14ac:dyDescent="0.2">
      <c r="A55" s="58" t="s">
        <v>103</v>
      </c>
      <c r="B55" s="78"/>
      <c r="C55" s="58"/>
      <c r="D55" s="78"/>
      <c r="E55" s="60"/>
      <c r="F55" s="60"/>
      <c r="G55" s="60"/>
      <c r="H55" s="60"/>
    </row>
    <row r="56" spans="1:11" s="49" customFormat="1" ht="21" customHeight="1" x14ac:dyDescent="0.2">
      <c r="A56" s="72" t="s">
        <v>104</v>
      </c>
      <c r="B56" s="78"/>
      <c r="C56" s="72"/>
      <c r="D56" s="78"/>
      <c r="E56" s="60"/>
      <c r="F56" s="60"/>
      <c r="G56" s="60"/>
      <c r="H56" s="60"/>
    </row>
    <row r="57" spans="1:11" s="49" customFormat="1" ht="21" customHeight="1" x14ac:dyDescent="0.2">
      <c r="A57" s="75" t="s">
        <v>105</v>
      </c>
      <c r="B57" s="78"/>
      <c r="C57" s="75"/>
      <c r="D57" s="78"/>
      <c r="E57" s="60"/>
      <c r="F57" s="60"/>
      <c r="G57" s="60"/>
      <c r="H57" s="60"/>
    </row>
    <row r="58" spans="1:11" s="49" customFormat="1" ht="21" customHeight="1" thickBot="1" x14ac:dyDescent="0.25">
      <c r="A58" s="79" t="s">
        <v>106</v>
      </c>
      <c r="B58" s="80">
        <v>16550</v>
      </c>
      <c r="C58" s="79"/>
      <c r="D58" s="80">
        <v>16550</v>
      </c>
      <c r="E58" s="63"/>
      <c r="F58" s="80">
        <v>16550</v>
      </c>
      <c r="G58" s="60"/>
      <c r="H58" s="80">
        <v>16550</v>
      </c>
    </row>
    <row r="59" spans="1:11" s="49" customFormat="1" ht="21" customHeight="1" thickTop="1" thickBot="1" x14ac:dyDescent="0.25">
      <c r="A59" s="79" t="s">
        <v>107</v>
      </c>
      <c r="B59" s="80">
        <v>39983450</v>
      </c>
      <c r="C59" s="79"/>
      <c r="D59" s="80">
        <v>39983450</v>
      </c>
      <c r="E59" s="63"/>
      <c r="F59" s="80">
        <v>39983450</v>
      </c>
      <c r="G59" s="60"/>
      <c r="H59" s="80">
        <v>39983450</v>
      </c>
    </row>
    <row r="60" spans="1:11" s="49" customFormat="1" ht="21" customHeight="1" thickTop="1" x14ac:dyDescent="0.2">
      <c r="A60" s="81" t="s">
        <v>108</v>
      </c>
      <c r="B60" s="82"/>
      <c r="C60" s="81"/>
      <c r="D60" s="82"/>
      <c r="E60" s="63"/>
      <c r="F60" s="83"/>
      <c r="G60" s="83"/>
      <c r="H60" s="83"/>
    </row>
    <row r="61" spans="1:11" s="49" customFormat="1" ht="21" customHeight="1" x14ac:dyDescent="0.2">
      <c r="A61" s="79" t="s">
        <v>109</v>
      </c>
      <c r="B61" s="78">
        <v>19088429</v>
      </c>
      <c r="C61" s="79"/>
      <c r="D61" s="78">
        <v>19088429</v>
      </c>
      <c r="E61" s="63"/>
      <c r="F61" s="78">
        <v>19088429</v>
      </c>
      <c r="G61" s="60"/>
      <c r="H61" s="78">
        <v>19088429</v>
      </c>
    </row>
    <row r="62" spans="1:11" s="49" customFormat="1" ht="21" customHeight="1" x14ac:dyDescent="0.2">
      <c r="A62" s="73" t="s">
        <v>110</v>
      </c>
      <c r="B62" s="78">
        <v>56346232</v>
      </c>
      <c r="C62" s="73"/>
      <c r="D62" s="78">
        <v>56346232</v>
      </c>
      <c r="E62" s="63"/>
      <c r="F62" s="78">
        <v>56346232</v>
      </c>
      <c r="G62" s="60"/>
      <c r="H62" s="78">
        <v>56346232</v>
      </c>
    </row>
    <row r="63" spans="1:11" s="49" customFormat="1" ht="21" customHeight="1" x14ac:dyDescent="0.2">
      <c r="A63" s="73" t="s">
        <v>111</v>
      </c>
      <c r="B63" s="78">
        <v>47256838</v>
      </c>
      <c r="C63" s="73"/>
      <c r="D63" s="78">
        <v>34471457</v>
      </c>
      <c r="E63" s="60"/>
      <c r="F63" s="78">
        <v>52849874</v>
      </c>
      <c r="G63" s="83"/>
      <c r="H63" s="78">
        <v>40383596</v>
      </c>
    </row>
    <row r="64" spans="1:11" s="49" customFormat="1" ht="21" customHeight="1" x14ac:dyDescent="0.2">
      <c r="A64" s="58" t="s">
        <v>112</v>
      </c>
      <c r="B64" s="78"/>
      <c r="C64" s="58"/>
      <c r="D64" s="78"/>
      <c r="E64" s="60"/>
      <c r="F64" s="60"/>
      <c r="G64" s="60"/>
      <c r="H64" s="60"/>
    </row>
    <row r="65" spans="1:11" s="49" customFormat="1" ht="21" customHeight="1" x14ac:dyDescent="0.2">
      <c r="A65" s="75" t="s">
        <v>113</v>
      </c>
      <c r="B65" s="78"/>
      <c r="C65" s="75"/>
      <c r="D65" s="78"/>
      <c r="E65" s="60"/>
      <c r="F65" s="70"/>
      <c r="G65" s="70"/>
      <c r="H65" s="70"/>
    </row>
    <row r="66" spans="1:11" s="49" customFormat="1" ht="21" customHeight="1" x14ac:dyDescent="0.2">
      <c r="A66" s="79" t="s">
        <v>114</v>
      </c>
      <c r="B66" s="63">
        <v>25000000</v>
      </c>
      <c r="C66" s="84"/>
      <c r="D66" s="63">
        <v>24000000</v>
      </c>
      <c r="E66" s="60"/>
      <c r="F66" s="63">
        <v>25000000</v>
      </c>
      <c r="G66" s="60"/>
      <c r="H66" s="63">
        <v>24000000</v>
      </c>
    </row>
    <row r="67" spans="1:11" s="49" customFormat="1" ht="21" customHeight="1" x14ac:dyDescent="0.2">
      <c r="A67" s="79" t="s">
        <v>6</v>
      </c>
      <c r="B67" s="63">
        <v>111500000</v>
      </c>
      <c r="C67" s="84"/>
      <c r="D67" s="63">
        <v>106500000</v>
      </c>
      <c r="E67" s="63"/>
      <c r="F67" s="63">
        <v>111500000</v>
      </c>
      <c r="G67" s="60"/>
      <c r="H67" s="63">
        <v>106500000</v>
      </c>
    </row>
    <row r="68" spans="1:11" s="49" customFormat="1" ht="21" customHeight="1" x14ac:dyDescent="0.2">
      <c r="A68" s="75" t="s">
        <v>115</v>
      </c>
      <c r="B68" s="85">
        <v>189822190</v>
      </c>
      <c r="C68" s="75"/>
      <c r="D68" s="85">
        <v>187345092</v>
      </c>
      <c r="E68" s="60"/>
      <c r="F68" s="85">
        <v>174699070</v>
      </c>
      <c r="G68" s="60"/>
      <c r="H68" s="85">
        <v>172144820</v>
      </c>
    </row>
    <row r="69" spans="1:11" s="49" customFormat="1" ht="21" customHeight="1" x14ac:dyDescent="0.2">
      <c r="A69" s="75" t="s">
        <v>116</v>
      </c>
      <c r="B69" s="78">
        <f>SUM(B61:B68)</f>
        <v>449013689</v>
      </c>
      <c r="C69" s="75"/>
      <c r="D69" s="78">
        <f>SUM(D61:D68)</f>
        <v>427751210</v>
      </c>
      <c r="E69" s="60"/>
      <c r="F69" s="78">
        <f>SUM(F61:F68)</f>
        <v>439483605</v>
      </c>
      <c r="G69" s="60"/>
      <c r="H69" s="78">
        <f>SUM(H61:H68)</f>
        <v>418463077</v>
      </c>
    </row>
    <row r="70" spans="1:11" s="49" customFormat="1" ht="21" customHeight="1" x14ac:dyDescent="0.2">
      <c r="A70" s="58" t="s">
        <v>117</v>
      </c>
      <c r="B70" s="86">
        <v>1233446</v>
      </c>
      <c r="C70" s="58"/>
      <c r="D70" s="86">
        <v>365099</v>
      </c>
      <c r="E70" s="60"/>
      <c r="F70" s="86">
        <v>0</v>
      </c>
      <c r="G70" s="60"/>
      <c r="H70" s="86">
        <v>0</v>
      </c>
      <c r="J70" s="87"/>
    </row>
    <row r="71" spans="1:11" s="49" customFormat="1" ht="21" customHeight="1" x14ac:dyDescent="0.2">
      <c r="A71" s="75" t="s">
        <v>118</v>
      </c>
      <c r="B71" s="78">
        <f>SUM(B69:B70)</f>
        <v>450247135</v>
      </c>
      <c r="C71" s="75"/>
      <c r="D71" s="78">
        <f>SUM(D69:D70)</f>
        <v>428116309</v>
      </c>
      <c r="E71" s="60"/>
      <c r="F71" s="78">
        <f>SUM(F69:F70)</f>
        <v>439483605</v>
      </c>
      <c r="G71" s="60"/>
      <c r="H71" s="78">
        <f>SUM(H69:H70)</f>
        <v>418463077</v>
      </c>
    </row>
    <row r="72" spans="1:11" s="49" customFormat="1" ht="21" customHeight="1" thickBot="1" x14ac:dyDescent="0.25">
      <c r="A72" s="67" t="s">
        <v>119</v>
      </c>
      <c r="B72" s="88">
        <f>+B71+B53</f>
        <v>3822959685</v>
      </c>
      <c r="C72" s="67"/>
      <c r="D72" s="88">
        <f>+D71+D53</f>
        <v>3216743095</v>
      </c>
      <c r="E72" s="60"/>
      <c r="F72" s="88">
        <f>F53+F71</f>
        <v>3384960983</v>
      </c>
      <c r="G72" s="60"/>
      <c r="H72" s="88">
        <f>H53+H71</f>
        <v>3123361339</v>
      </c>
      <c r="J72" s="63"/>
      <c r="K72" s="69"/>
    </row>
    <row r="73" spans="1:11" s="49" customFormat="1" ht="21" customHeight="1" thickTop="1" x14ac:dyDescent="0.2">
      <c r="A73" s="58"/>
      <c r="B73" s="37"/>
      <c r="C73" s="37"/>
      <c r="D73" s="37"/>
      <c r="E73" s="37"/>
      <c r="F73" s="37"/>
      <c r="G73" s="37"/>
      <c r="H73" s="37"/>
    </row>
    <row r="74" spans="1:11" s="90" customFormat="1" ht="21" customHeight="1" x14ac:dyDescent="0.2">
      <c r="A74" s="44"/>
      <c r="B74" s="89"/>
      <c r="C74" s="44"/>
      <c r="D74" s="89"/>
      <c r="E74" s="44"/>
      <c r="F74" s="89"/>
      <c r="G74" s="44"/>
      <c r="H74" s="89"/>
    </row>
    <row r="75" spans="1:11" s="90" customFormat="1" ht="21" customHeight="1" x14ac:dyDescent="0.2">
      <c r="A75" s="44"/>
      <c r="B75" s="44"/>
      <c r="C75" s="44"/>
      <c r="D75" s="45"/>
      <c r="E75" s="44"/>
      <c r="F75" s="45"/>
      <c r="G75" s="44"/>
      <c r="H75" s="45"/>
    </row>
    <row r="76" spans="1:11" ht="21" customHeight="1" x14ac:dyDescent="0.2">
      <c r="B76" s="91"/>
      <c r="F76" s="45"/>
    </row>
    <row r="77" spans="1:11" ht="21" customHeight="1" x14ac:dyDescent="0.2">
      <c r="F77" s="45"/>
    </row>
    <row r="78" spans="1:11" ht="21" customHeight="1" x14ac:dyDescent="0.2">
      <c r="F78" s="45"/>
    </row>
  </sheetData>
  <sheetProtection algorithmName="SHA-512" hashValue="zK/+TyxBuwl9lONKm7H4G0UTl4TLiE19iQ8+bnPY3ruf+zYwIF1TvyDZeFVEoCAYwz4FpU9c2bYD4zfPrFgsHw==" saltValue="7tzzsJBlGuX3ot/45wcNSw==" spinCount="100000" sheet="1"/>
  <mergeCells count="4">
    <mergeCell ref="A2:H2"/>
    <mergeCell ref="A3:H3"/>
    <mergeCell ref="B7:E7"/>
    <mergeCell ref="F7:H7"/>
  </mergeCells>
  <printOptions horizontalCentered="1"/>
  <pageMargins left="0" right="0" top="0.98425196850393704" bottom="0.27559055118110237" header="0.27559055118110237" footer="0.11811023622047245"/>
  <pageSetup paperSize="9" scale="90" orientation="portrait" cellComments="asDisplayed" r:id="rId1"/>
  <headerFooter alignWithMargins="0">
    <oddHeader xml:space="preserve">&amp;R&amp;"Angsana New,Regular"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7"/>
  <sheetViews>
    <sheetView zoomScaleNormal="100" workbookViewId="0">
      <pane xSplit="6" ySplit="8" topLeftCell="G9" activePane="bottomRight" state="frozen"/>
      <selection activeCell="F68" sqref="F68"/>
      <selection pane="topRight" activeCell="F68" sqref="F68"/>
      <selection pane="bottomLeft" activeCell="F68" sqref="F68"/>
      <selection pane="bottomRight" activeCell="G73" sqref="G73"/>
    </sheetView>
  </sheetViews>
  <sheetFormatPr defaultColWidth="9.140625" defaultRowHeight="18.75" x14ac:dyDescent="0.2"/>
  <cols>
    <col min="1" max="5" width="1.7109375" style="6" customWidth="1"/>
    <col min="6" max="6" width="42.85546875" style="6" customWidth="1"/>
    <col min="7" max="7" width="13.42578125" style="13" customWidth="1"/>
    <col min="8" max="8" width="1.85546875" style="6" customWidth="1"/>
    <col min="9" max="9" width="13.5703125" style="13" customWidth="1"/>
    <col min="10" max="10" width="1.85546875" style="6" customWidth="1"/>
    <col min="11" max="11" width="13.5703125" style="13" customWidth="1"/>
    <col min="12" max="12" width="2.140625" style="6" customWidth="1"/>
    <col min="13" max="13" width="13" style="13" customWidth="1"/>
    <col min="14" max="14" width="1.5703125" style="6" customWidth="1"/>
    <col min="15" max="15" width="13.28515625" style="6" customWidth="1"/>
    <col min="16" max="16" width="1.5703125" style="6" customWidth="1"/>
    <col min="17" max="17" width="13.28515625" style="6" customWidth="1"/>
    <col min="18" max="18" width="9.85546875" style="6" bestFit="1" customWidth="1"/>
    <col min="19" max="16384" width="9.140625" style="6"/>
  </cols>
  <sheetData>
    <row r="1" spans="1:18" ht="18" customHeight="1" x14ac:dyDescent="0.4">
      <c r="A1" s="94" t="s">
        <v>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8" ht="18" customHeight="1" x14ac:dyDescent="0.4">
      <c r="A2" s="94" t="s">
        <v>28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7"/>
    </row>
    <row r="3" spans="1:18" ht="18" customHeight="1" x14ac:dyDescent="0.4">
      <c r="A3" s="94" t="s">
        <v>60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8" ht="18" customHeight="1" x14ac:dyDescent="0.4">
      <c r="A4" s="94" t="s">
        <v>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8" ht="12" customHeight="1" x14ac:dyDescent="0.2">
      <c r="G5" s="8"/>
      <c r="I5" s="8"/>
      <c r="K5" s="8"/>
      <c r="M5" s="9"/>
      <c r="N5" s="5"/>
      <c r="O5" s="10"/>
      <c r="P5" s="5"/>
      <c r="Q5" s="10" t="s">
        <v>10</v>
      </c>
    </row>
    <row r="6" spans="1:18" ht="18" customHeight="1" x14ac:dyDescent="0.2">
      <c r="G6" s="95" t="s">
        <v>5</v>
      </c>
      <c r="H6" s="95"/>
      <c r="I6" s="95"/>
      <c r="J6" s="95"/>
      <c r="K6" s="95"/>
      <c r="L6" s="11"/>
      <c r="M6" s="96" t="s">
        <v>27</v>
      </c>
      <c r="N6" s="96"/>
      <c r="O6" s="96"/>
      <c r="P6" s="96"/>
      <c r="Q6" s="96"/>
    </row>
    <row r="7" spans="1:18" ht="20.25" customHeight="1" x14ac:dyDescent="0.2">
      <c r="G7" s="38">
        <v>44196</v>
      </c>
      <c r="I7" s="12" t="s">
        <v>61</v>
      </c>
      <c r="K7" s="38">
        <v>43830</v>
      </c>
      <c r="M7" s="38">
        <v>44196</v>
      </c>
      <c r="O7" s="12" t="s">
        <v>61</v>
      </c>
      <c r="Q7" s="38">
        <v>43830</v>
      </c>
    </row>
    <row r="8" spans="1:18" ht="12" customHeight="1" x14ac:dyDescent="0.2">
      <c r="G8" s="6"/>
      <c r="I8" s="6"/>
      <c r="K8" s="6"/>
      <c r="M8" s="5"/>
      <c r="N8" s="12"/>
      <c r="O8" s="5"/>
      <c r="P8" s="12"/>
      <c r="Q8" s="5"/>
    </row>
    <row r="9" spans="1:18" ht="12" customHeight="1" x14ac:dyDescent="0.2">
      <c r="O9" s="13"/>
      <c r="Q9" s="13"/>
    </row>
    <row r="10" spans="1:18" ht="7.5" customHeight="1" x14ac:dyDescent="0.2">
      <c r="O10" s="13"/>
      <c r="Q10" s="13"/>
    </row>
    <row r="11" spans="1:18" ht="21.75" customHeight="1" x14ac:dyDescent="0.2">
      <c r="A11" s="6" t="s">
        <v>13</v>
      </c>
      <c r="G11" s="14">
        <v>27452250</v>
      </c>
      <c r="I11" s="14">
        <v>29246224</v>
      </c>
      <c r="K11" s="14">
        <v>27714685</v>
      </c>
      <c r="M11" s="14">
        <v>20884379</v>
      </c>
      <c r="O11" s="14">
        <v>22612100</v>
      </c>
      <c r="Q11" s="14">
        <v>26674779</v>
      </c>
      <c r="R11" s="15"/>
    </row>
    <row r="12" spans="1:18" ht="21.75" customHeight="1" x14ac:dyDescent="0.2">
      <c r="A12" s="6" t="s">
        <v>1</v>
      </c>
      <c r="G12" s="14">
        <v>8188125</v>
      </c>
      <c r="I12" s="14">
        <v>9394031</v>
      </c>
      <c r="K12" s="14">
        <v>10521522</v>
      </c>
      <c r="L12" s="16"/>
      <c r="M12" s="14">
        <v>5612310</v>
      </c>
      <c r="O12" s="14">
        <v>6339827</v>
      </c>
      <c r="Q12" s="14">
        <v>10158095</v>
      </c>
      <c r="R12" s="15"/>
    </row>
    <row r="13" spans="1:18" ht="21.75" customHeight="1" x14ac:dyDescent="0.2">
      <c r="C13" s="6" t="s">
        <v>14</v>
      </c>
      <c r="G13" s="17">
        <f>G11-G12</f>
        <v>19264125</v>
      </c>
      <c r="I13" s="17">
        <f>I11-I12</f>
        <v>19852193</v>
      </c>
      <c r="K13" s="17">
        <f>K11-K12</f>
        <v>17193163</v>
      </c>
      <c r="M13" s="17">
        <f>M11-M12</f>
        <v>15272069</v>
      </c>
      <c r="O13" s="17">
        <f>O11-O12</f>
        <v>16272273</v>
      </c>
      <c r="Q13" s="17">
        <f>Q11-Q12</f>
        <v>16516684</v>
      </c>
      <c r="R13" s="15"/>
    </row>
    <row r="14" spans="1:18" ht="21.75" customHeight="1" x14ac:dyDescent="0.2">
      <c r="A14" s="6" t="s">
        <v>15</v>
      </c>
      <c r="G14" s="14">
        <v>9119953</v>
      </c>
      <c r="I14" s="14">
        <v>8530707</v>
      </c>
      <c r="K14" s="14">
        <v>11075688</v>
      </c>
      <c r="M14" s="14">
        <v>7043921</v>
      </c>
      <c r="O14" s="14">
        <v>6532267</v>
      </c>
      <c r="Q14" s="14">
        <v>9327465</v>
      </c>
      <c r="R14" s="15"/>
    </row>
    <row r="15" spans="1:18" ht="21.75" customHeight="1" x14ac:dyDescent="0.2">
      <c r="A15" s="6" t="s">
        <v>17</v>
      </c>
      <c r="G15" s="14">
        <v>2763795</v>
      </c>
      <c r="I15" s="14">
        <v>2150613</v>
      </c>
      <c r="K15" s="14">
        <v>2890282</v>
      </c>
      <c r="M15" s="14">
        <v>2341077</v>
      </c>
      <c r="O15" s="14">
        <v>2051437</v>
      </c>
      <c r="Q15" s="14">
        <v>2847676</v>
      </c>
      <c r="R15" s="15"/>
    </row>
    <row r="16" spans="1:18" ht="21.75" customHeight="1" x14ac:dyDescent="0.2">
      <c r="C16" s="6" t="s">
        <v>16</v>
      </c>
      <c r="G16" s="17">
        <f>G14-G15</f>
        <v>6356158</v>
      </c>
      <c r="I16" s="17">
        <f>I14-I15</f>
        <v>6380094</v>
      </c>
      <c r="K16" s="17">
        <f>K14-K15</f>
        <v>8185406</v>
      </c>
      <c r="M16" s="17">
        <f>M14-M15</f>
        <v>4702844</v>
      </c>
      <c r="O16" s="17">
        <f>O14-O15</f>
        <v>4480830</v>
      </c>
      <c r="Q16" s="17">
        <f>Q14-Q15</f>
        <v>6479789</v>
      </c>
      <c r="R16" s="15"/>
    </row>
    <row r="17" spans="1:18" ht="21.75" customHeight="1" x14ac:dyDescent="0.2">
      <c r="A17" s="6" t="s">
        <v>56</v>
      </c>
      <c r="G17" s="18"/>
      <c r="I17" s="18"/>
      <c r="K17" s="18"/>
      <c r="M17" s="18"/>
      <c r="O17" s="18"/>
      <c r="Q17" s="18"/>
      <c r="R17" s="15"/>
    </row>
    <row r="18" spans="1:18" ht="21.75" customHeight="1" x14ac:dyDescent="0.2">
      <c r="B18" s="6" t="s">
        <v>43</v>
      </c>
      <c r="G18" s="18">
        <v>3702590</v>
      </c>
      <c r="I18" s="18">
        <v>1983153</v>
      </c>
      <c r="K18" s="18">
        <v>0</v>
      </c>
      <c r="M18" s="18">
        <v>2530103</v>
      </c>
      <c r="O18" s="18">
        <v>1556893</v>
      </c>
      <c r="Q18" s="18">
        <v>0</v>
      </c>
      <c r="R18" s="15"/>
    </row>
    <row r="19" spans="1:18" ht="21.75" customHeight="1" x14ac:dyDescent="0.2">
      <c r="A19" s="6" t="s">
        <v>44</v>
      </c>
      <c r="G19" s="18">
        <v>0</v>
      </c>
      <c r="I19" s="18">
        <v>0</v>
      </c>
      <c r="K19" s="18">
        <v>2172316</v>
      </c>
      <c r="M19" s="14">
        <v>0</v>
      </c>
      <c r="O19" s="14">
        <v>0</v>
      </c>
      <c r="Q19" s="14">
        <v>2033755</v>
      </c>
      <c r="R19" s="15"/>
    </row>
    <row r="20" spans="1:18" ht="21.75" customHeight="1" x14ac:dyDescent="0.2">
      <c r="A20" s="6" t="s">
        <v>29</v>
      </c>
      <c r="G20" s="14">
        <v>479931</v>
      </c>
      <c r="I20" s="14">
        <v>564806</v>
      </c>
      <c r="K20" s="14">
        <v>14987745</v>
      </c>
      <c r="M20" s="14">
        <v>248648</v>
      </c>
      <c r="O20" s="14">
        <v>461441</v>
      </c>
      <c r="Q20" s="14">
        <v>14911825</v>
      </c>
      <c r="R20" s="15"/>
    </row>
    <row r="21" spans="1:18" ht="21.75" customHeight="1" x14ac:dyDescent="0.2">
      <c r="A21" s="6" t="s">
        <v>59</v>
      </c>
      <c r="G21" s="14">
        <v>7343</v>
      </c>
      <c r="I21" s="22">
        <v>-70087</v>
      </c>
      <c r="K21" s="14">
        <v>4826</v>
      </c>
      <c r="M21" s="14">
        <v>0</v>
      </c>
      <c r="O21" s="14">
        <v>0</v>
      </c>
      <c r="Q21" s="14">
        <v>0</v>
      </c>
      <c r="R21" s="15"/>
    </row>
    <row r="22" spans="1:18" ht="21.75" customHeight="1" x14ac:dyDescent="0.2">
      <c r="A22" s="6" t="s">
        <v>7</v>
      </c>
      <c r="B22" s="19"/>
      <c r="C22" s="19"/>
      <c r="D22" s="19"/>
      <c r="E22" s="19"/>
      <c r="F22" s="19"/>
      <c r="G22" s="14">
        <v>553293</v>
      </c>
      <c r="I22" s="14">
        <v>77797</v>
      </c>
      <c r="K22" s="14">
        <v>434875</v>
      </c>
      <c r="M22" s="14">
        <v>544916</v>
      </c>
      <c r="O22" s="14">
        <v>91227</v>
      </c>
      <c r="Q22" s="14">
        <v>320747</v>
      </c>
      <c r="R22" s="15"/>
    </row>
    <row r="23" spans="1:18" ht="21.75" customHeight="1" x14ac:dyDescent="0.2">
      <c r="A23" s="6" t="s">
        <v>25</v>
      </c>
      <c r="B23" s="19"/>
      <c r="C23" s="19"/>
      <c r="D23" s="19"/>
      <c r="E23" s="19"/>
      <c r="F23" s="19"/>
      <c r="G23" s="14">
        <v>214928</v>
      </c>
      <c r="I23" s="14">
        <v>456474</v>
      </c>
      <c r="K23" s="14">
        <v>615731</v>
      </c>
      <c r="M23" s="14">
        <v>259847</v>
      </c>
      <c r="O23" s="14">
        <v>958189</v>
      </c>
      <c r="Q23" s="14">
        <v>579332</v>
      </c>
      <c r="R23" s="15"/>
    </row>
    <row r="24" spans="1:18" ht="21.75" customHeight="1" x14ac:dyDescent="0.2">
      <c r="A24" s="6" t="s">
        <v>18</v>
      </c>
      <c r="G24" s="20">
        <v>49615</v>
      </c>
      <c r="I24" s="20">
        <v>176357</v>
      </c>
      <c r="K24" s="20">
        <v>129280</v>
      </c>
      <c r="M24" s="14">
        <v>31912</v>
      </c>
      <c r="O24" s="14">
        <v>107358</v>
      </c>
      <c r="Q24" s="14">
        <v>72626</v>
      </c>
      <c r="R24" s="15"/>
    </row>
    <row r="25" spans="1:18" ht="21.75" customHeight="1" x14ac:dyDescent="0.2">
      <c r="C25" s="6" t="s">
        <v>19</v>
      </c>
      <c r="G25" s="17">
        <f>G13+G16+SUM(G18:G24)</f>
        <v>30627983</v>
      </c>
      <c r="I25" s="17">
        <f>I13+I16+SUM(I18:I24)</f>
        <v>29420787</v>
      </c>
      <c r="K25" s="17">
        <f>K13+K16+SUM(K18:K24)</f>
        <v>43723342</v>
      </c>
      <c r="M25" s="17">
        <f>M13+M16+SUM(M18:M24)</f>
        <v>23590339</v>
      </c>
      <c r="O25" s="17">
        <f>O13+O16+SUM(O18:O24)</f>
        <v>23928211</v>
      </c>
      <c r="Q25" s="17">
        <f>Q13+Q16+SUM(Q18:Q24)</f>
        <v>40914758</v>
      </c>
      <c r="R25" s="15"/>
    </row>
    <row r="26" spans="1:18" ht="21.75" customHeight="1" x14ac:dyDescent="0.2">
      <c r="A26" s="6" t="s">
        <v>20</v>
      </c>
      <c r="G26" s="14"/>
      <c r="I26" s="14"/>
      <c r="K26" s="14"/>
      <c r="M26" s="14"/>
      <c r="O26" s="14"/>
      <c r="Q26" s="14"/>
      <c r="R26" s="15"/>
    </row>
    <row r="27" spans="1:18" ht="21.75" customHeight="1" x14ac:dyDescent="0.2">
      <c r="C27" s="6" t="s">
        <v>2</v>
      </c>
      <c r="G27" s="14">
        <v>8247982</v>
      </c>
      <c r="I27" s="14">
        <v>8355775</v>
      </c>
      <c r="K27" s="14">
        <v>6817354</v>
      </c>
      <c r="M27" s="14">
        <v>6141689</v>
      </c>
      <c r="O27" s="14">
        <v>6290783</v>
      </c>
      <c r="Q27" s="14">
        <v>6066454</v>
      </c>
      <c r="R27" s="15"/>
    </row>
    <row r="28" spans="1:18" ht="21.75" customHeight="1" x14ac:dyDescent="0.2">
      <c r="C28" s="6" t="s">
        <v>8</v>
      </c>
      <c r="G28" s="14">
        <v>45465</v>
      </c>
      <c r="I28" s="14">
        <v>42535</v>
      </c>
      <c r="K28" s="14">
        <v>55946</v>
      </c>
      <c r="M28" s="14">
        <v>51020</v>
      </c>
      <c r="O28" s="14">
        <v>16350</v>
      </c>
      <c r="Q28" s="14">
        <v>48510</v>
      </c>
      <c r="R28" s="15"/>
    </row>
    <row r="29" spans="1:18" ht="21.75" customHeight="1" x14ac:dyDescent="0.2">
      <c r="C29" s="6" t="s">
        <v>11</v>
      </c>
      <c r="G29" s="14">
        <v>4422144</v>
      </c>
      <c r="I29" s="14">
        <v>3618692</v>
      </c>
      <c r="K29" s="14">
        <v>3462686</v>
      </c>
      <c r="M29" s="14">
        <v>3662478</v>
      </c>
      <c r="O29" s="14">
        <v>2863542</v>
      </c>
      <c r="Q29" s="14">
        <v>3284478</v>
      </c>
      <c r="R29" s="15"/>
    </row>
    <row r="30" spans="1:18" ht="21.75" customHeight="1" x14ac:dyDescent="0.2">
      <c r="C30" s="6" t="s">
        <v>3</v>
      </c>
      <c r="G30" s="14">
        <v>698693</v>
      </c>
      <c r="I30" s="14">
        <v>686734</v>
      </c>
      <c r="K30" s="14">
        <v>855450</v>
      </c>
      <c r="M30" s="14">
        <v>684118</v>
      </c>
      <c r="O30" s="14">
        <v>679885</v>
      </c>
      <c r="Q30" s="14">
        <v>841486</v>
      </c>
      <c r="R30" s="15"/>
    </row>
    <row r="31" spans="1:18" ht="21.75" customHeight="1" x14ac:dyDescent="0.2">
      <c r="C31" s="6" t="s">
        <v>6</v>
      </c>
      <c r="G31" s="20">
        <v>6729804</v>
      </c>
      <c r="I31" s="20">
        <v>6722785</v>
      </c>
      <c r="K31" s="20">
        <v>4796169</v>
      </c>
      <c r="M31" s="20">
        <v>4779407</v>
      </c>
      <c r="O31" s="20">
        <v>6108510</v>
      </c>
      <c r="Q31" s="20">
        <v>4099161</v>
      </c>
      <c r="R31" s="15"/>
    </row>
    <row r="32" spans="1:18" ht="21.75" customHeight="1" x14ac:dyDescent="0.2">
      <c r="E32" s="6" t="s">
        <v>26</v>
      </c>
      <c r="G32" s="17">
        <f>SUM(G27:G31)</f>
        <v>20144088</v>
      </c>
      <c r="I32" s="17">
        <f>SUM(I27:I31)</f>
        <v>19426521</v>
      </c>
      <c r="K32" s="17">
        <f>SUM(K27:K31)</f>
        <v>15987605</v>
      </c>
      <c r="M32" s="17">
        <f>SUM(M27:M31)</f>
        <v>15318712</v>
      </c>
      <c r="O32" s="17">
        <f>SUM(O27:O31)</f>
        <v>15959070</v>
      </c>
      <c r="Q32" s="17">
        <f>SUM(Q27:Q31)</f>
        <v>14340089</v>
      </c>
      <c r="R32" s="15"/>
    </row>
    <row r="33" spans="1:18" ht="21.75" customHeight="1" x14ac:dyDescent="0.2">
      <c r="A33" s="6" t="s">
        <v>50</v>
      </c>
      <c r="G33" s="18">
        <v>7203181</v>
      </c>
      <c r="H33" s="29"/>
      <c r="I33" s="18">
        <v>5667603</v>
      </c>
      <c r="J33" s="29"/>
      <c r="K33" s="18">
        <v>0</v>
      </c>
      <c r="L33" s="29"/>
      <c r="M33" s="18">
        <v>5920216</v>
      </c>
      <c r="N33" s="29"/>
      <c r="O33" s="18">
        <v>3912045</v>
      </c>
      <c r="P33" s="29"/>
      <c r="Q33" s="18">
        <v>0</v>
      </c>
      <c r="R33" s="15"/>
    </row>
    <row r="34" spans="1:18" ht="21.75" customHeight="1" x14ac:dyDescent="0.2">
      <c r="A34" s="6" t="s">
        <v>49</v>
      </c>
      <c r="G34" s="20">
        <v>0</v>
      </c>
      <c r="I34" s="20">
        <v>0</v>
      </c>
      <c r="K34" s="20">
        <v>16342265</v>
      </c>
      <c r="M34" s="20">
        <v>0</v>
      </c>
      <c r="O34" s="20">
        <v>0</v>
      </c>
      <c r="Q34" s="20">
        <v>16103310</v>
      </c>
      <c r="R34" s="15"/>
    </row>
    <row r="35" spans="1:18" ht="21.75" customHeight="1" x14ac:dyDescent="0.2">
      <c r="A35" s="6" t="s">
        <v>41</v>
      </c>
      <c r="G35" s="1">
        <f>+G25-G32-SUM(G33:G34)</f>
        <v>3280714</v>
      </c>
      <c r="I35" s="1">
        <f>+I25-I32-SUM(I33:I34)</f>
        <v>4326663</v>
      </c>
      <c r="K35" s="14">
        <f>K25-K32-K34</f>
        <v>11393472</v>
      </c>
      <c r="M35" s="1">
        <f>+M25-M32-SUM(M33:M34)</f>
        <v>2351411</v>
      </c>
      <c r="O35" s="1">
        <f>+O25-O32-SUM(O33:O34)</f>
        <v>4057096</v>
      </c>
      <c r="Q35" s="14">
        <f>Q25-Q32-Q34</f>
        <v>10471359</v>
      </c>
      <c r="R35" s="15"/>
    </row>
    <row r="36" spans="1:18" ht="21.75" customHeight="1" x14ac:dyDescent="0.2">
      <c r="A36" s="6" t="s">
        <v>4</v>
      </c>
      <c r="G36" s="21">
        <v>798576</v>
      </c>
      <c r="I36" s="21">
        <v>212247</v>
      </c>
      <c r="K36" s="21">
        <v>3290293</v>
      </c>
      <c r="M36" s="20">
        <v>633554</v>
      </c>
      <c r="O36" s="20">
        <v>245952</v>
      </c>
      <c r="Q36" s="20">
        <v>3134392</v>
      </c>
      <c r="R36" s="15"/>
    </row>
    <row r="37" spans="1:18" ht="21.75" customHeight="1" x14ac:dyDescent="0.2">
      <c r="A37" s="6" t="s">
        <v>40</v>
      </c>
      <c r="G37" s="17">
        <f>G35-G36</f>
        <v>2482138</v>
      </c>
      <c r="I37" s="17">
        <f>I35-I36</f>
        <v>4114416</v>
      </c>
      <c r="K37" s="17">
        <f>K35-K36</f>
        <v>8103179</v>
      </c>
      <c r="M37" s="17">
        <f>M35-M36</f>
        <v>1717857</v>
      </c>
      <c r="O37" s="17">
        <f>O35-O36</f>
        <v>3811144</v>
      </c>
      <c r="Q37" s="17">
        <f>Q35-Q36</f>
        <v>7336967</v>
      </c>
      <c r="R37" s="15"/>
    </row>
    <row r="38" spans="1:18" ht="21.75" customHeight="1" x14ac:dyDescent="0.2">
      <c r="G38" s="18"/>
      <c r="I38" s="18"/>
      <c r="K38" s="18"/>
      <c r="M38" s="18"/>
      <c r="O38" s="18"/>
      <c r="Q38" s="18"/>
      <c r="R38" s="15"/>
    </row>
    <row r="39" spans="1:18" ht="21.75" customHeight="1" x14ac:dyDescent="0.2">
      <c r="A39" s="6" t="s">
        <v>30</v>
      </c>
      <c r="G39" s="18"/>
      <c r="I39" s="18"/>
      <c r="K39" s="18"/>
      <c r="M39" s="18"/>
      <c r="O39" s="18"/>
      <c r="Q39" s="18"/>
      <c r="R39" s="15"/>
    </row>
    <row r="40" spans="1:18" ht="21.75" customHeight="1" x14ac:dyDescent="0.2">
      <c r="C40" s="6" t="s">
        <v>32</v>
      </c>
      <c r="G40" s="18"/>
      <c r="I40" s="18"/>
      <c r="K40" s="18"/>
      <c r="M40" s="18"/>
      <c r="O40" s="18"/>
      <c r="Q40" s="18"/>
      <c r="R40" s="15"/>
    </row>
    <row r="41" spans="1:18" ht="21.75" customHeight="1" x14ac:dyDescent="0.2">
      <c r="D41" s="6" t="s">
        <v>33</v>
      </c>
      <c r="G41" s="18"/>
      <c r="I41" s="18"/>
      <c r="K41" s="18"/>
      <c r="M41" s="18"/>
      <c r="O41" s="18"/>
      <c r="Q41" s="18"/>
      <c r="R41" s="15"/>
    </row>
    <row r="42" spans="1:18" ht="21.75" customHeight="1" x14ac:dyDescent="0.2">
      <c r="E42" s="6" t="s">
        <v>63</v>
      </c>
      <c r="G42" s="18"/>
      <c r="I42" s="18"/>
      <c r="K42" s="18"/>
      <c r="M42" s="18"/>
      <c r="O42" s="18"/>
      <c r="Q42" s="18"/>
      <c r="R42" s="15"/>
    </row>
    <row r="43" spans="1:18" ht="21.75" customHeight="1" x14ac:dyDescent="0.2">
      <c r="F43" s="6" t="s">
        <v>47</v>
      </c>
      <c r="G43" s="21">
        <v>3325373</v>
      </c>
      <c r="I43" s="3">
        <v>-1231088</v>
      </c>
      <c r="K43" s="18">
        <v>0</v>
      </c>
      <c r="M43" s="21">
        <v>3119748</v>
      </c>
      <c r="O43" s="3">
        <v>-1621783</v>
      </c>
      <c r="Q43" s="18">
        <v>0</v>
      </c>
      <c r="R43" s="15"/>
    </row>
    <row r="44" spans="1:18" ht="21.75" customHeight="1" x14ac:dyDescent="0.2">
      <c r="E44" s="6" t="s">
        <v>69</v>
      </c>
      <c r="G44" s="21">
        <v>0</v>
      </c>
      <c r="I44" s="21">
        <v>0</v>
      </c>
      <c r="K44" s="3">
        <v>-11083140</v>
      </c>
      <c r="M44" s="21">
        <v>0</v>
      </c>
      <c r="O44" s="21">
        <v>0</v>
      </c>
      <c r="Q44" s="3">
        <v>-11090143</v>
      </c>
      <c r="R44" s="15"/>
    </row>
    <row r="45" spans="1:18" ht="21.75" customHeight="1" x14ac:dyDescent="0.2">
      <c r="E45" s="6" t="s">
        <v>62</v>
      </c>
      <c r="G45" s="32"/>
      <c r="I45" s="32"/>
      <c r="K45" s="22"/>
      <c r="L45" s="23"/>
      <c r="M45" s="4"/>
      <c r="O45" s="4"/>
      <c r="Q45" s="22"/>
      <c r="R45" s="15"/>
    </row>
    <row r="46" spans="1:18" ht="21.75" customHeight="1" x14ac:dyDescent="0.2">
      <c r="F46" s="6" t="s">
        <v>48</v>
      </c>
      <c r="G46" s="21">
        <v>42725</v>
      </c>
      <c r="I46" s="3">
        <v>-11499</v>
      </c>
      <c r="K46" s="18">
        <v>0</v>
      </c>
      <c r="M46" s="21">
        <v>42725</v>
      </c>
      <c r="O46" s="3">
        <v>-11499</v>
      </c>
      <c r="Q46" s="18">
        <v>0</v>
      </c>
      <c r="R46" s="15"/>
    </row>
    <row r="47" spans="1:18" ht="21.75" customHeight="1" x14ac:dyDescent="0.2">
      <c r="E47" s="6" t="s">
        <v>53</v>
      </c>
      <c r="G47" s="4"/>
      <c r="I47" s="31"/>
      <c r="K47" s="14"/>
      <c r="M47" s="14"/>
      <c r="O47" s="14"/>
      <c r="Q47" s="14"/>
      <c r="R47" s="15"/>
    </row>
    <row r="48" spans="1:18" ht="21.75" customHeight="1" x14ac:dyDescent="0.2">
      <c r="F48" s="6" t="s">
        <v>54</v>
      </c>
      <c r="G48" s="22">
        <v>-1970246</v>
      </c>
      <c r="I48" s="35">
        <v>5775097</v>
      </c>
      <c r="K48" s="22">
        <v>-247342</v>
      </c>
      <c r="M48" s="22">
        <v>-1211759</v>
      </c>
      <c r="O48" s="18">
        <v>5261395</v>
      </c>
      <c r="Q48" s="3">
        <v>-360083</v>
      </c>
      <c r="R48" s="15"/>
    </row>
    <row r="49" spans="3:18" ht="21.75" customHeight="1" x14ac:dyDescent="0.2">
      <c r="E49" s="6" t="s">
        <v>46</v>
      </c>
      <c r="G49" s="4">
        <v>0</v>
      </c>
      <c r="I49" s="4">
        <v>0</v>
      </c>
      <c r="K49" s="14">
        <v>402</v>
      </c>
      <c r="M49" s="24">
        <v>0</v>
      </c>
      <c r="O49" s="24">
        <v>0</v>
      </c>
      <c r="Q49" s="24">
        <v>0</v>
      </c>
      <c r="R49" s="15"/>
    </row>
    <row r="50" spans="3:18" ht="21.75" customHeight="1" x14ac:dyDescent="0.2">
      <c r="E50" s="6" t="s">
        <v>34</v>
      </c>
      <c r="G50" s="33"/>
      <c r="I50" s="33"/>
      <c r="K50" s="22"/>
      <c r="M50" s="3"/>
      <c r="O50" s="3"/>
      <c r="Q50" s="3"/>
      <c r="R50" s="15"/>
    </row>
    <row r="51" spans="3:18" ht="21.75" customHeight="1" x14ac:dyDescent="0.2">
      <c r="F51" s="6" t="s">
        <v>38</v>
      </c>
      <c r="G51" s="22">
        <v>-592146</v>
      </c>
      <c r="I51" s="35">
        <v>238894</v>
      </c>
      <c r="K51" s="14">
        <v>2264838</v>
      </c>
      <c r="M51" s="22">
        <v>-541792</v>
      </c>
      <c r="O51" s="18">
        <v>320747</v>
      </c>
      <c r="Q51" s="18">
        <v>2266528</v>
      </c>
      <c r="R51" s="15"/>
    </row>
    <row r="52" spans="3:18" ht="21.75" customHeight="1" x14ac:dyDescent="0.2">
      <c r="C52" s="6" t="s">
        <v>35</v>
      </c>
      <c r="G52" s="34"/>
      <c r="I52" s="34"/>
      <c r="K52" s="24"/>
      <c r="M52" s="24"/>
      <c r="O52" s="24"/>
      <c r="Q52" s="24"/>
      <c r="R52" s="15"/>
    </row>
    <row r="53" spans="3:18" ht="21.75" customHeight="1" x14ac:dyDescent="0.2">
      <c r="D53" s="6" t="s">
        <v>33</v>
      </c>
      <c r="G53" s="34"/>
      <c r="I53" s="34"/>
      <c r="K53" s="24"/>
      <c r="M53" s="24"/>
      <c r="O53" s="24"/>
      <c r="Q53" s="24"/>
      <c r="R53" s="15"/>
    </row>
    <row r="54" spans="3:18" ht="21.75" customHeight="1" x14ac:dyDescent="0.2">
      <c r="E54" s="2" t="s">
        <v>55</v>
      </c>
      <c r="G54" s="4">
        <v>82516</v>
      </c>
      <c r="I54" s="37">
        <v>0</v>
      </c>
      <c r="K54" s="24">
        <v>0</v>
      </c>
      <c r="M54" s="37">
        <v>0</v>
      </c>
      <c r="O54" s="37">
        <v>0</v>
      </c>
      <c r="Q54" s="24">
        <v>0</v>
      </c>
      <c r="R54" s="15"/>
    </row>
    <row r="55" spans="3:18" ht="21.75" customHeight="1" x14ac:dyDescent="0.2">
      <c r="E55" s="6" t="s">
        <v>64</v>
      </c>
      <c r="G55" s="24"/>
      <c r="I55" s="24"/>
      <c r="K55" s="24"/>
      <c r="M55" s="24"/>
      <c r="O55" s="24"/>
      <c r="Q55" s="24"/>
      <c r="R55" s="15"/>
    </row>
    <row r="56" spans="3:18" ht="21.75" customHeight="1" x14ac:dyDescent="0.2">
      <c r="F56" s="6" t="s">
        <v>47</v>
      </c>
      <c r="G56" s="4">
        <v>11937938</v>
      </c>
      <c r="I56" s="22">
        <v>-8724432</v>
      </c>
      <c r="K56" s="24">
        <v>0</v>
      </c>
      <c r="M56" s="4">
        <v>11871429</v>
      </c>
      <c r="O56" s="22">
        <v>-8319631</v>
      </c>
      <c r="Q56" s="24">
        <v>0</v>
      </c>
      <c r="R56" s="15"/>
    </row>
    <row r="57" spans="3:18" ht="21.75" customHeight="1" x14ac:dyDescent="0.2">
      <c r="E57" s="6" t="s">
        <v>65</v>
      </c>
      <c r="G57" s="24"/>
      <c r="I57" s="24"/>
      <c r="K57" s="24"/>
      <c r="M57" s="24"/>
      <c r="O57" s="24"/>
      <c r="Q57" s="24"/>
      <c r="R57" s="15"/>
    </row>
    <row r="58" spans="3:18" ht="21.75" customHeight="1" x14ac:dyDescent="0.2">
      <c r="F58" s="6" t="s">
        <v>36</v>
      </c>
      <c r="G58" s="24"/>
      <c r="I58" s="24"/>
      <c r="K58" s="24"/>
      <c r="M58" s="24"/>
      <c r="O58" s="24"/>
      <c r="Q58" s="24"/>
      <c r="R58" s="15"/>
    </row>
    <row r="59" spans="3:18" ht="21.75" customHeight="1" x14ac:dyDescent="0.2">
      <c r="F59" s="6" t="s">
        <v>45</v>
      </c>
      <c r="G59" s="22">
        <v>-418321</v>
      </c>
      <c r="I59" s="22">
        <v>-806793</v>
      </c>
      <c r="K59" s="24">
        <v>0</v>
      </c>
      <c r="M59" s="22">
        <v>-418321</v>
      </c>
      <c r="O59" s="22">
        <v>-806793</v>
      </c>
      <c r="Q59" s="24">
        <v>0</v>
      </c>
      <c r="R59" s="15"/>
    </row>
    <row r="60" spans="3:18" ht="21.75" customHeight="1" x14ac:dyDescent="0.2">
      <c r="E60" s="6" t="s">
        <v>58</v>
      </c>
      <c r="G60" s="24"/>
      <c r="I60" s="24"/>
      <c r="K60" s="24"/>
      <c r="M60" s="24"/>
      <c r="O60" s="24"/>
      <c r="Q60" s="24"/>
      <c r="R60" s="15"/>
    </row>
    <row r="61" spans="3:18" ht="21.75" customHeight="1" x14ac:dyDescent="0.2">
      <c r="E61" s="6" t="s">
        <v>51</v>
      </c>
      <c r="G61" s="22">
        <v>-330358</v>
      </c>
      <c r="I61" s="4">
        <v>0</v>
      </c>
      <c r="K61" s="22">
        <v>-1699691</v>
      </c>
      <c r="M61" s="22">
        <v>-315238</v>
      </c>
      <c r="O61" s="4">
        <v>0</v>
      </c>
      <c r="Q61" s="22">
        <v>-1707070</v>
      </c>
      <c r="R61" s="15"/>
    </row>
    <row r="62" spans="3:18" ht="21.75" customHeight="1" x14ac:dyDescent="0.2">
      <c r="E62" s="2" t="s">
        <v>66</v>
      </c>
      <c r="G62" s="4">
        <v>839</v>
      </c>
      <c r="I62" s="4">
        <v>521</v>
      </c>
      <c r="K62" s="4">
        <v>0</v>
      </c>
      <c r="M62" s="4">
        <v>0</v>
      </c>
      <c r="O62" s="4">
        <v>0</v>
      </c>
      <c r="Q62" s="4">
        <v>0</v>
      </c>
      <c r="R62" s="15"/>
    </row>
    <row r="63" spans="3:18" ht="21.75" customHeight="1" x14ac:dyDescent="0.2">
      <c r="E63" s="6" t="s">
        <v>34</v>
      </c>
      <c r="G63" s="4"/>
      <c r="I63" s="4"/>
      <c r="K63" s="4"/>
      <c r="M63" s="4"/>
      <c r="O63" s="4"/>
      <c r="Q63" s="4"/>
      <c r="R63" s="15"/>
    </row>
    <row r="64" spans="3:18" ht="21.75" customHeight="1" x14ac:dyDescent="0.2">
      <c r="F64" s="6" t="s">
        <v>38</v>
      </c>
      <c r="G64" s="22">
        <v>-3661431</v>
      </c>
      <c r="I64" s="20">
        <v>1902450</v>
      </c>
      <c r="K64" s="4">
        <v>340023</v>
      </c>
      <c r="M64" s="22">
        <v>-3675498</v>
      </c>
      <c r="O64" s="20">
        <v>1820610</v>
      </c>
      <c r="Q64" s="4">
        <v>341543</v>
      </c>
      <c r="R64" s="15"/>
    </row>
    <row r="65" spans="1:18" ht="21.75" customHeight="1" x14ac:dyDescent="0.2">
      <c r="F65" s="25" t="s">
        <v>31</v>
      </c>
      <c r="G65" s="36">
        <f>SUM(G43:G64)</f>
        <v>8416889</v>
      </c>
      <c r="I65" s="36">
        <f>SUM(I43:I64)</f>
        <v>-2856850</v>
      </c>
      <c r="K65" s="36">
        <f>SUM(K43:K64)</f>
        <v>-10424910</v>
      </c>
      <c r="M65" s="40">
        <f>SUM(M43:M64)</f>
        <v>8871294</v>
      </c>
      <c r="O65" s="36">
        <f>SUM(O43:O64)</f>
        <v>-3356954</v>
      </c>
      <c r="Q65" s="36">
        <f>SUM(Q43:Q64)</f>
        <v>-10549225</v>
      </c>
      <c r="R65" s="15"/>
    </row>
    <row r="66" spans="1:18" ht="21.75" customHeight="1" thickBot="1" x14ac:dyDescent="0.25">
      <c r="A66" s="5" t="s">
        <v>37</v>
      </c>
      <c r="G66" s="30">
        <f>G37+G65</f>
        <v>10899027</v>
      </c>
      <c r="I66" s="30">
        <f>I37+I65</f>
        <v>1257566</v>
      </c>
      <c r="K66" s="39">
        <f>K37+K65</f>
        <v>-2321731</v>
      </c>
      <c r="M66" s="30">
        <f>M37+M65</f>
        <v>10589151</v>
      </c>
      <c r="O66" s="30">
        <f>O37+O65</f>
        <v>454190</v>
      </c>
      <c r="Q66" s="39">
        <f>Q37+Q65</f>
        <v>-3212258</v>
      </c>
      <c r="R66" s="15"/>
    </row>
    <row r="67" spans="1:18" ht="21.75" customHeight="1" thickTop="1" x14ac:dyDescent="0.2">
      <c r="A67" s="5" t="s">
        <v>22</v>
      </c>
      <c r="G67" s="14"/>
      <c r="I67" s="14"/>
      <c r="K67" s="14"/>
      <c r="M67" s="14"/>
      <c r="O67" s="14"/>
      <c r="Q67" s="14"/>
      <c r="R67" s="15"/>
    </row>
    <row r="68" spans="1:18" ht="21.75" customHeight="1" x14ac:dyDescent="0.2">
      <c r="C68" s="6" t="s">
        <v>23</v>
      </c>
      <c r="G68" s="14">
        <f>+G37-G69</f>
        <v>2397594</v>
      </c>
      <c r="I68" s="14">
        <f>+I37-I69</f>
        <v>4017496</v>
      </c>
      <c r="K68" s="14">
        <f>+K37-K69</f>
        <v>8002381</v>
      </c>
      <c r="M68" s="14">
        <f>M37-M69</f>
        <v>1717857</v>
      </c>
      <c r="O68" s="14">
        <f>O37-O69</f>
        <v>3811144</v>
      </c>
      <c r="Q68" s="14">
        <f>Q37-Q69</f>
        <v>7336967</v>
      </c>
      <c r="R68" s="15"/>
    </row>
    <row r="69" spans="1:18" ht="21.75" customHeight="1" x14ac:dyDescent="0.2">
      <c r="C69" s="6" t="s">
        <v>21</v>
      </c>
      <c r="G69" s="14">
        <v>84544</v>
      </c>
      <c r="I69" s="14">
        <v>96920</v>
      </c>
      <c r="K69" s="14">
        <v>100798</v>
      </c>
      <c r="M69" s="14">
        <v>0</v>
      </c>
      <c r="O69" s="14">
        <v>0</v>
      </c>
      <c r="Q69" s="14">
        <v>0</v>
      </c>
      <c r="R69" s="15"/>
    </row>
    <row r="70" spans="1:18" ht="21.75" customHeight="1" thickBot="1" x14ac:dyDescent="0.25">
      <c r="G70" s="26">
        <f>SUM(G68:G69)</f>
        <v>2482138</v>
      </c>
      <c r="I70" s="26">
        <f>SUM(I68:I69)</f>
        <v>4114416</v>
      </c>
      <c r="K70" s="26">
        <f>SUM(K68:K69)</f>
        <v>8103179</v>
      </c>
      <c r="M70" s="26">
        <f>SUM(M68:M69)</f>
        <v>1717857</v>
      </c>
      <c r="O70" s="26">
        <f>SUM(O68:O69)</f>
        <v>3811144</v>
      </c>
      <c r="Q70" s="26">
        <f>SUM(Q68:Q69)</f>
        <v>7336967</v>
      </c>
      <c r="R70" s="15"/>
    </row>
    <row r="71" spans="1:18" ht="21.75" customHeight="1" thickTop="1" x14ac:dyDescent="0.2">
      <c r="A71" s="5" t="s">
        <v>52</v>
      </c>
      <c r="G71" s="14"/>
      <c r="I71" s="14"/>
      <c r="K71" s="14"/>
      <c r="M71" s="14"/>
      <c r="O71" s="14"/>
      <c r="Q71" s="14"/>
      <c r="R71" s="15"/>
    </row>
    <row r="72" spans="1:18" ht="21.75" customHeight="1" x14ac:dyDescent="0.2">
      <c r="C72" s="6" t="s">
        <v>23</v>
      </c>
      <c r="G72" s="14">
        <f>+G66-G73</f>
        <v>10817101</v>
      </c>
      <c r="I72" s="14">
        <f>+I66-I73</f>
        <v>1168584</v>
      </c>
      <c r="K72" s="22">
        <f>+K66-K73</f>
        <v>-2427070</v>
      </c>
      <c r="M72" s="14">
        <f>+M66-M73</f>
        <v>10589151</v>
      </c>
      <c r="O72" s="14">
        <f>+O66-O73</f>
        <v>454190</v>
      </c>
      <c r="Q72" s="22">
        <f>Q66-Q73</f>
        <v>-3212258</v>
      </c>
      <c r="R72" s="15"/>
    </row>
    <row r="73" spans="1:18" ht="21.75" customHeight="1" x14ac:dyDescent="0.2">
      <c r="C73" s="6" t="s">
        <v>21</v>
      </c>
      <c r="G73" s="14">
        <v>81926</v>
      </c>
      <c r="I73" s="14">
        <v>88982</v>
      </c>
      <c r="K73" s="14">
        <v>105339</v>
      </c>
      <c r="M73" s="14">
        <v>0</v>
      </c>
      <c r="O73" s="14">
        <v>0</v>
      </c>
      <c r="Q73" s="14">
        <v>0</v>
      </c>
      <c r="R73" s="15"/>
    </row>
    <row r="74" spans="1:18" ht="21.75" customHeight="1" thickBot="1" x14ac:dyDescent="0.25">
      <c r="G74" s="26">
        <f>SUM(G72:G73)</f>
        <v>10899027</v>
      </c>
      <c r="I74" s="26">
        <f>SUM(I72:I73)</f>
        <v>1257566</v>
      </c>
      <c r="K74" s="39">
        <f>SUM(K72:K73)</f>
        <v>-2321731</v>
      </c>
      <c r="M74" s="26">
        <f>SUM(M72:M73)</f>
        <v>10589151</v>
      </c>
      <c r="O74" s="26">
        <f>SUM(O72:O73)</f>
        <v>454190</v>
      </c>
      <c r="Q74" s="39">
        <f>SUM(Q72:Q73)</f>
        <v>-3212258</v>
      </c>
      <c r="R74" s="15"/>
    </row>
    <row r="75" spans="1:18" ht="21.75" customHeight="1" thickTop="1" thickBot="1" x14ac:dyDescent="0.25">
      <c r="A75" s="5" t="s">
        <v>24</v>
      </c>
      <c r="G75" s="27">
        <f>G68/G76</f>
        <v>1.2560456779316056</v>
      </c>
      <c r="I75" s="27">
        <f>I68/I76</f>
        <v>2.1046759738752741</v>
      </c>
      <c r="K75" s="27">
        <f>K68/K76</f>
        <v>4.1922677768679772</v>
      </c>
      <c r="M75" s="27">
        <f>M68/M76</f>
        <v>0.89994672165285461</v>
      </c>
      <c r="O75" s="27">
        <f>O68/O76</f>
        <v>1.9965727930479353</v>
      </c>
      <c r="Q75" s="27">
        <f>Q68/Q76</f>
        <v>3.8436723187815867</v>
      </c>
      <c r="R75" s="15"/>
    </row>
    <row r="76" spans="1:18" ht="21.75" customHeight="1" thickTop="1" thickBot="1" x14ac:dyDescent="0.25">
      <c r="A76" s="5" t="s">
        <v>12</v>
      </c>
      <c r="B76" s="5"/>
      <c r="C76" s="5"/>
      <c r="D76" s="5"/>
      <c r="G76" s="28">
        <v>1908843</v>
      </c>
      <c r="H76" s="10"/>
      <c r="I76" s="28">
        <v>1908843</v>
      </c>
      <c r="J76" s="10"/>
      <c r="K76" s="28">
        <v>1908843</v>
      </c>
      <c r="L76" s="10"/>
      <c r="M76" s="28">
        <v>1908843</v>
      </c>
      <c r="O76" s="28">
        <v>1908843</v>
      </c>
      <c r="Q76" s="28">
        <v>1908843</v>
      </c>
      <c r="R76" s="15"/>
    </row>
    <row r="77" spans="1:18" ht="19.5" thickTop="1" x14ac:dyDescent="0.2"/>
  </sheetData>
  <mergeCells count="6">
    <mergeCell ref="A1:Q1"/>
    <mergeCell ref="A2:Q2"/>
    <mergeCell ref="A3:Q3"/>
    <mergeCell ref="A4:Q4"/>
    <mergeCell ref="G6:K6"/>
    <mergeCell ref="M6:Q6"/>
  </mergeCells>
  <printOptions horizontalCentered="1"/>
  <pageMargins left="0.31496062992126" right="0" top="0.78740157480314998" bottom="0" header="0.31496062992126" footer="0"/>
  <pageSetup paperSize="9" scale="69" orientation="portrait" r:id="rId1"/>
  <headerFooter alignWithMargins="0"/>
  <rowBreaks count="1" manualBreakCount="1">
    <brk id="38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8"/>
  <sheetViews>
    <sheetView zoomScaleNormal="100" workbookViewId="0">
      <pane xSplit="6" ySplit="8" topLeftCell="G9" activePane="bottomRight" state="frozen"/>
      <selection activeCell="M65" sqref="M65"/>
      <selection pane="topRight" activeCell="M65" sqref="M65"/>
      <selection pane="bottomLeft" activeCell="M65" sqref="M65"/>
      <selection pane="bottomRight" activeCell="G73" sqref="G73"/>
    </sheetView>
  </sheetViews>
  <sheetFormatPr defaultColWidth="9.140625" defaultRowHeight="18.75" x14ac:dyDescent="0.2"/>
  <cols>
    <col min="1" max="5" width="1.7109375" style="6" customWidth="1"/>
    <col min="6" max="6" width="42.85546875" style="6" customWidth="1"/>
    <col min="7" max="7" width="13.42578125" style="13" customWidth="1"/>
    <col min="8" max="8" width="1.85546875" style="6" customWidth="1"/>
    <col min="9" max="9" width="13.5703125" style="13" customWidth="1"/>
    <col min="10" max="10" width="2.140625" style="6" customWidth="1"/>
    <col min="11" max="11" width="13" style="13" customWidth="1"/>
    <col min="12" max="12" width="1.5703125" style="6" customWidth="1"/>
    <col min="13" max="13" width="13.28515625" style="6" customWidth="1"/>
    <col min="14" max="14" width="9.85546875" style="6" bestFit="1" customWidth="1"/>
    <col min="15" max="16384" width="9.140625" style="6"/>
  </cols>
  <sheetData>
    <row r="1" spans="1:14" ht="18" customHeight="1" x14ac:dyDescent="0.4">
      <c r="A1" s="94" t="s">
        <v>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4" ht="18" customHeight="1" x14ac:dyDescent="0.4">
      <c r="A2" s="94" t="s">
        <v>28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7"/>
    </row>
    <row r="3" spans="1:14" ht="18" customHeight="1" x14ac:dyDescent="0.4">
      <c r="A3" s="94" t="s">
        <v>67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4" ht="18" customHeight="1" x14ac:dyDescent="0.4">
      <c r="A4" s="94" t="s">
        <v>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4" ht="12" customHeight="1" x14ac:dyDescent="0.2">
      <c r="G5" s="8"/>
      <c r="I5" s="8"/>
      <c r="K5" s="9"/>
      <c r="L5" s="5"/>
      <c r="M5" s="10" t="s">
        <v>10</v>
      </c>
    </row>
    <row r="6" spans="1:14" ht="18" customHeight="1" x14ac:dyDescent="0.2">
      <c r="G6" s="95" t="s">
        <v>5</v>
      </c>
      <c r="H6" s="95"/>
      <c r="I6" s="95"/>
      <c r="J6" s="11"/>
      <c r="K6" s="96" t="s">
        <v>27</v>
      </c>
      <c r="L6" s="96"/>
      <c r="M6" s="96"/>
    </row>
    <row r="7" spans="1:14" ht="20.25" customHeight="1" x14ac:dyDescent="0.2">
      <c r="G7" s="12">
        <v>2563</v>
      </c>
      <c r="I7" s="12">
        <v>2562</v>
      </c>
      <c r="K7" s="12">
        <v>2563</v>
      </c>
      <c r="M7" s="12">
        <v>2562</v>
      </c>
    </row>
    <row r="8" spans="1:14" ht="12" customHeight="1" x14ac:dyDescent="0.2">
      <c r="G8" s="6"/>
      <c r="I8" s="6"/>
      <c r="K8" s="5"/>
      <c r="L8" s="12"/>
      <c r="M8" s="5"/>
    </row>
    <row r="9" spans="1:14" ht="12" customHeight="1" x14ac:dyDescent="0.2">
      <c r="M9" s="13"/>
    </row>
    <row r="10" spans="1:14" ht="7.5" customHeight="1" x14ac:dyDescent="0.2">
      <c r="M10" s="13"/>
    </row>
    <row r="11" spans="1:14" ht="21.75" customHeight="1" x14ac:dyDescent="0.2">
      <c r="A11" s="6" t="s">
        <v>13</v>
      </c>
      <c r="G11" s="14">
        <v>112523517</v>
      </c>
      <c r="I11" s="14">
        <v>112565219</v>
      </c>
      <c r="K11" s="14">
        <v>94695292</v>
      </c>
      <c r="M11" s="14">
        <v>108129726</v>
      </c>
      <c r="N11" s="15"/>
    </row>
    <row r="12" spans="1:14" ht="21.75" customHeight="1" x14ac:dyDescent="0.2">
      <c r="A12" s="6" t="s">
        <v>1</v>
      </c>
      <c r="G12" s="14">
        <v>35477057</v>
      </c>
      <c r="I12" s="14">
        <v>41493764</v>
      </c>
      <c r="J12" s="16"/>
      <c r="K12" s="14">
        <v>27805781</v>
      </c>
      <c r="M12" s="14">
        <v>39874777</v>
      </c>
      <c r="N12" s="15"/>
    </row>
    <row r="13" spans="1:14" ht="21.75" customHeight="1" x14ac:dyDescent="0.2">
      <c r="C13" s="6" t="s">
        <v>14</v>
      </c>
      <c r="G13" s="17">
        <f>G11-G12</f>
        <v>77046460</v>
      </c>
      <c r="I13" s="17">
        <f>I11-I12</f>
        <v>71071455</v>
      </c>
      <c r="K13" s="17">
        <f>K11-K12</f>
        <v>66889511</v>
      </c>
      <c r="M13" s="17">
        <f>M11-M12</f>
        <v>68254949</v>
      </c>
      <c r="N13" s="15"/>
    </row>
    <row r="14" spans="1:14" ht="21.75" customHeight="1" x14ac:dyDescent="0.2">
      <c r="A14" s="6" t="s">
        <v>15</v>
      </c>
      <c r="G14" s="14">
        <v>34167918</v>
      </c>
      <c r="I14" s="14">
        <v>39280197</v>
      </c>
      <c r="K14" s="14">
        <v>26795044</v>
      </c>
      <c r="M14" s="14">
        <v>33873573</v>
      </c>
      <c r="N14" s="15"/>
    </row>
    <row r="15" spans="1:14" ht="21.75" customHeight="1" x14ac:dyDescent="0.2">
      <c r="A15" s="6" t="s">
        <v>17</v>
      </c>
      <c r="G15" s="14">
        <v>9456915</v>
      </c>
      <c r="I15" s="14">
        <v>10775642</v>
      </c>
      <c r="K15" s="14">
        <v>8800699</v>
      </c>
      <c r="M15" s="14">
        <v>10581567</v>
      </c>
      <c r="N15" s="15"/>
    </row>
    <row r="16" spans="1:14" ht="21.75" customHeight="1" x14ac:dyDescent="0.2">
      <c r="C16" s="6" t="s">
        <v>16</v>
      </c>
      <c r="G16" s="17">
        <f>G14-G15</f>
        <v>24711003</v>
      </c>
      <c r="I16" s="17">
        <f>I14-I15</f>
        <v>28504555</v>
      </c>
      <c r="K16" s="17">
        <f>K14-K15</f>
        <v>17994345</v>
      </c>
      <c r="M16" s="17">
        <f>M14-M15</f>
        <v>23292006</v>
      </c>
      <c r="N16" s="15"/>
    </row>
    <row r="17" spans="1:14" ht="21.75" customHeight="1" x14ac:dyDescent="0.2">
      <c r="A17" s="6" t="s">
        <v>56</v>
      </c>
      <c r="G17" s="18"/>
      <c r="I17" s="18"/>
      <c r="K17" s="18"/>
      <c r="M17" s="18"/>
      <c r="N17" s="15"/>
    </row>
    <row r="18" spans="1:14" ht="21.75" customHeight="1" x14ac:dyDescent="0.2">
      <c r="B18" s="6" t="s">
        <v>43</v>
      </c>
      <c r="G18" s="18">
        <v>11057904</v>
      </c>
      <c r="I18" s="18">
        <v>0</v>
      </c>
      <c r="K18" s="18">
        <v>9651307</v>
      </c>
      <c r="M18" s="18">
        <v>0</v>
      </c>
      <c r="N18" s="15"/>
    </row>
    <row r="19" spans="1:14" ht="21.75" customHeight="1" x14ac:dyDescent="0.2">
      <c r="A19" s="6" t="s">
        <v>44</v>
      </c>
      <c r="G19" s="18">
        <v>0</v>
      </c>
      <c r="I19" s="18">
        <v>7847526</v>
      </c>
      <c r="K19" s="14">
        <v>0</v>
      </c>
      <c r="M19" s="14">
        <v>7251972</v>
      </c>
      <c r="N19" s="15"/>
    </row>
    <row r="20" spans="1:14" ht="21.75" customHeight="1" x14ac:dyDescent="0.2">
      <c r="A20" s="6" t="s">
        <v>29</v>
      </c>
      <c r="G20" s="14">
        <v>2512154</v>
      </c>
      <c r="I20" s="14">
        <v>19764691</v>
      </c>
      <c r="K20" s="14">
        <v>2177491</v>
      </c>
      <c r="M20" s="14">
        <v>19102850</v>
      </c>
      <c r="N20" s="15"/>
    </row>
    <row r="21" spans="1:14" ht="21.75" customHeight="1" x14ac:dyDescent="0.2">
      <c r="A21" s="6" t="s">
        <v>59</v>
      </c>
      <c r="G21" s="22">
        <v>-14492</v>
      </c>
      <c r="I21" s="14">
        <v>92582</v>
      </c>
      <c r="K21" s="14">
        <v>0</v>
      </c>
      <c r="M21" s="14">
        <v>0</v>
      </c>
      <c r="N21" s="15"/>
    </row>
    <row r="22" spans="1:14" ht="21.75" customHeight="1" x14ac:dyDescent="0.2">
      <c r="A22" s="6" t="s">
        <v>7</v>
      </c>
      <c r="B22" s="19"/>
      <c r="C22" s="19"/>
      <c r="D22" s="19"/>
      <c r="E22" s="19"/>
      <c r="F22" s="19"/>
      <c r="G22" s="14">
        <v>734126</v>
      </c>
      <c r="I22" s="14">
        <v>2134552</v>
      </c>
      <c r="K22" s="14">
        <v>721912</v>
      </c>
      <c r="M22" s="14">
        <v>1031659</v>
      </c>
      <c r="N22" s="15"/>
    </row>
    <row r="23" spans="1:14" ht="21.75" customHeight="1" x14ac:dyDescent="0.2">
      <c r="A23" s="6" t="s">
        <v>25</v>
      </c>
      <c r="B23" s="19"/>
      <c r="C23" s="19"/>
      <c r="D23" s="19"/>
      <c r="E23" s="19"/>
      <c r="F23" s="19"/>
      <c r="G23" s="14">
        <v>2039396</v>
      </c>
      <c r="I23" s="14">
        <v>3769070</v>
      </c>
      <c r="K23" s="14">
        <v>3597669</v>
      </c>
      <c r="M23" s="14">
        <v>6632283</v>
      </c>
      <c r="N23" s="15"/>
    </row>
    <row r="24" spans="1:14" ht="21.75" customHeight="1" x14ac:dyDescent="0.2">
      <c r="A24" s="6" t="s">
        <v>18</v>
      </c>
      <c r="G24" s="20">
        <v>641626</v>
      </c>
      <c r="I24" s="20">
        <v>561599</v>
      </c>
      <c r="K24" s="14">
        <v>382131</v>
      </c>
      <c r="M24" s="14">
        <v>406089</v>
      </c>
      <c r="N24" s="15"/>
    </row>
    <row r="25" spans="1:14" ht="21.75" customHeight="1" x14ac:dyDescent="0.2">
      <c r="C25" s="6" t="s">
        <v>19</v>
      </c>
      <c r="G25" s="17">
        <f>G13+G16+SUM(G18:G24)</f>
        <v>118728177</v>
      </c>
      <c r="I25" s="17">
        <f>I13+I16+SUM(I18:I24)</f>
        <v>133746030</v>
      </c>
      <c r="K25" s="17">
        <f>K13+K16+SUM(K18:K24)</f>
        <v>101414366</v>
      </c>
      <c r="M25" s="17">
        <f>M13+M16+SUM(M18:M24)</f>
        <v>125971808</v>
      </c>
      <c r="N25" s="15"/>
    </row>
    <row r="26" spans="1:14" ht="21.75" customHeight="1" x14ac:dyDescent="0.2">
      <c r="A26" s="6" t="s">
        <v>20</v>
      </c>
      <c r="G26" s="14"/>
      <c r="I26" s="14"/>
      <c r="K26" s="14"/>
      <c r="M26" s="14"/>
      <c r="N26" s="15"/>
    </row>
    <row r="27" spans="1:14" ht="21.75" customHeight="1" x14ac:dyDescent="0.2">
      <c r="C27" s="6" t="s">
        <v>2</v>
      </c>
      <c r="G27" s="14">
        <v>30959431</v>
      </c>
      <c r="I27" s="14">
        <v>26725848</v>
      </c>
      <c r="K27" s="14">
        <v>24848414</v>
      </c>
      <c r="M27" s="14">
        <v>24141378</v>
      </c>
      <c r="N27" s="15"/>
    </row>
    <row r="28" spans="1:14" ht="21.75" customHeight="1" x14ac:dyDescent="0.2">
      <c r="C28" s="6" t="s">
        <v>8</v>
      </c>
      <c r="G28" s="14">
        <v>186931</v>
      </c>
      <c r="I28" s="14">
        <v>166742</v>
      </c>
      <c r="K28" s="14">
        <v>128220</v>
      </c>
      <c r="M28" s="14">
        <v>126540</v>
      </c>
      <c r="N28" s="15"/>
    </row>
    <row r="29" spans="1:14" ht="21.75" customHeight="1" x14ac:dyDescent="0.2">
      <c r="C29" s="6" t="s">
        <v>11</v>
      </c>
      <c r="G29" s="14">
        <v>14165327</v>
      </c>
      <c r="I29" s="14">
        <v>11788808</v>
      </c>
      <c r="K29" s="14">
        <v>12034242</v>
      </c>
      <c r="M29" s="14">
        <v>11053997</v>
      </c>
      <c r="N29" s="15"/>
    </row>
    <row r="30" spans="1:14" ht="21.75" customHeight="1" x14ac:dyDescent="0.2">
      <c r="C30" s="6" t="s">
        <v>3</v>
      </c>
      <c r="G30" s="14">
        <v>2928889</v>
      </c>
      <c r="I30" s="14">
        <v>3364301</v>
      </c>
      <c r="K30" s="14">
        <v>2880048</v>
      </c>
      <c r="M30" s="14">
        <v>3313109</v>
      </c>
      <c r="N30" s="15"/>
    </row>
    <row r="31" spans="1:14" ht="21.75" customHeight="1" x14ac:dyDescent="0.2">
      <c r="C31" s="6" t="s">
        <v>6</v>
      </c>
      <c r="G31" s="20">
        <v>17733376</v>
      </c>
      <c r="I31" s="20">
        <v>12917335</v>
      </c>
      <c r="K31" s="20">
        <v>14578533</v>
      </c>
      <c r="M31" s="20">
        <v>11584279</v>
      </c>
      <c r="N31" s="15"/>
    </row>
    <row r="32" spans="1:14" ht="21.75" customHeight="1" x14ac:dyDescent="0.2">
      <c r="E32" s="6" t="s">
        <v>26</v>
      </c>
      <c r="G32" s="17">
        <f>SUM(G27:G31)</f>
        <v>65973954</v>
      </c>
      <c r="I32" s="17">
        <f>SUM(I27:I31)</f>
        <v>54963034</v>
      </c>
      <c r="K32" s="17">
        <f>SUM(K27:K31)</f>
        <v>54469457</v>
      </c>
      <c r="M32" s="17">
        <f>SUM(M27:M31)</f>
        <v>50219303</v>
      </c>
      <c r="N32" s="15"/>
    </row>
    <row r="33" spans="1:14" ht="21.75" customHeight="1" x14ac:dyDescent="0.2">
      <c r="A33" s="6" t="s">
        <v>50</v>
      </c>
      <c r="G33" s="18">
        <v>31195868</v>
      </c>
      <c r="H33" s="29"/>
      <c r="I33" s="18">
        <v>0</v>
      </c>
      <c r="J33" s="29"/>
      <c r="K33" s="18">
        <v>27888515</v>
      </c>
      <c r="L33" s="29"/>
      <c r="M33" s="18">
        <v>0</v>
      </c>
      <c r="N33" s="15"/>
    </row>
    <row r="34" spans="1:14" ht="21.75" customHeight="1" x14ac:dyDescent="0.2">
      <c r="A34" s="6" t="s">
        <v>49</v>
      </c>
      <c r="G34" s="20">
        <v>0</v>
      </c>
      <c r="I34" s="20">
        <v>32351077</v>
      </c>
      <c r="K34" s="20">
        <v>0</v>
      </c>
      <c r="M34" s="20">
        <v>31744338</v>
      </c>
      <c r="N34" s="15"/>
    </row>
    <row r="35" spans="1:14" ht="21.75" customHeight="1" x14ac:dyDescent="0.2">
      <c r="A35" s="6" t="s">
        <v>41</v>
      </c>
      <c r="G35" s="1">
        <f>+G25-G32-SUM(G33:G34)</f>
        <v>21558355</v>
      </c>
      <c r="I35" s="14">
        <f>I25-I32-I34</f>
        <v>46431919</v>
      </c>
      <c r="K35" s="1">
        <f>+K25-K32-SUM(K33:K34)</f>
        <v>19056394</v>
      </c>
      <c r="M35" s="14">
        <f>M25-M32-M34</f>
        <v>44008167</v>
      </c>
      <c r="N35" s="15"/>
    </row>
    <row r="36" spans="1:14" ht="21.75" customHeight="1" x14ac:dyDescent="0.2">
      <c r="A36" s="6" t="s">
        <v>4</v>
      </c>
      <c r="G36" s="21">
        <v>4013619</v>
      </c>
      <c r="I36" s="21">
        <v>10219204</v>
      </c>
      <c r="K36" s="20">
        <v>3418355</v>
      </c>
      <c r="M36" s="20">
        <v>9220175</v>
      </c>
      <c r="N36" s="15"/>
    </row>
    <row r="37" spans="1:14" ht="21.75" customHeight="1" x14ac:dyDescent="0.2">
      <c r="A37" s="6" t="s">
        <v>40</v>
      </c>
      <c r="G37" s="17">
        <f>G35-G36</f>
        <v>17544736</v>
      </c>
      <c r="I37" s="17">
        <f>I35-I36</f>
        <v>36212715</v>
      </c>
      <c r="K37" s="17">
        <f>K35-K36</f>
        <v>15638039</v>
      </c>
      <c r="M37" s="17">
        <f>M35-M36</f>
        <v>34787992</v>
      </c>
      <c r="N37" s="15"/>
    </row>
    <row r="38" spans="1:14" ht="21.75" customHeight="1" x14ac:dyDescent="0.2">
      <c r="G38" s="18"/>
      <c r="I38" s="18"/>
      <c r="K38" s="18"/>
      <c r="M38" s="18"/>
      <c r="N38" s="15"/>
    </row>
    <row r="39" spans="1:14" ht="21.75" customHeight="1" x14ac:dyDescent="0.2">
      <c r="A39" s="6" t="s">
        <v>30</v>
      </c>
      <c r="G39" s="18"/>
      <c r="I39" s="18"/>
      <c r="K39" s="18"/>
      <c r="M39" s="18"/>
      <c r="N39" s="15"/>
    </row>
    <row r="40" spans="1:14" ht="21.75" customHeight="1" x14ac:dyDescent="0.2">
      <c r="C40" s="6" t="s">
        <v>32</v>
      </c>
      <c r="G40" s="18"/>
      <c r="I40" s="18"/>
      <c r="K40" s="18"/>
      <c r="M40" s="18"/>
      <c r="N40" s="15"/>
    </row>
    <row r="41" spans="1:14" ht="21.75" customHeight="1" x14ac:dyDescent="0.2">
      <c r="D41" s="6" t="s">
        <v>33</v>
      </c>
      <c r="G41" s="18"/>
      <c r="I41" s="18"/>
      <c r="K41" s="18"/>
      <c r="M41" s="18"/>
      <c r="N41" s="15"/>
    </row>
    <row r="42" spans="1:14" ht="21.75" customHeight="1" x14ac:dyDescent="0.2">
      <c r="E42" s="6" t="s">
        <v>68</v>
      </c>
      <c r="G42" s="18"/>
      <c r="I42" s="18"/>
      <c r="K42" s="18"/>
      <c r="M42" s="18"/>
      <c r="N42" s="15"/>
    </row>
    <row r="43" spans="1:14" ht="21.75" customHeight="1" x14ac:dyDescent="0.2">
      <c r="F43" s="6" t="s">
        <v>47</v>
      </c>
      <c r="G43" s="18">
        <v>2950743</v>
      </c>
      <c r="I43" s="18">
        <v>0</v>
      </c>
      <c r="K43" s="18">
        <v>1839100</v>
      </c>
      <c r="M43" s="18">
        <v>0</v>
      </c>
      <c r="N43" s="15"/>
    </row>
    <row r="44" spans="1:14" ht="21.75" customHeight="1" x14ac:dyDescent="0.2">
      <c r="E44" s="6" t="s">
        <v>69</v>
      </c>
      <c r="G44" s="21">
        <v>0</v>
      </c>
      <c r="I44" s="22">
        <v>-2208474</v>
      </c>
      <c r="K44" s="37">
        <v>0</v>
      </c>
      <c r="M44" s="22">
        <v>-2230950</v>
      </c>
      <c r="N44" s="15"/>
    </row>
    <row r="45" spans="1:14" ht="21.75" customHeight="1" x14ac:dyDescent="0.2">
      <c r="E45" s="6" t="s">
        <v>57</v>
      </c>
      <c r="G45" s="32"/>
      <c r="I45" s="22"/>
      <c r="J45" s="23"/>
      <c r="K45" s="4"/>
      <c r="M45" s="22"/>
      <c r="N45" s="15"/>
    </row>
    <row r="46" spans="1:14" ht="21.75" customHeight="1" x14ac:dyDescent="0.2">
      <c r="F46" s="6" t="s">
        <v>48</v>
      </c>
      <c r="G46" s="35">
        <v>260583</v>
      </c>
      <c r="I46" s="18">
        <v>0</v>
      </c>
      <c r="K46" s="18">
        <v>260583</v>
      </c>
      <c r="M46" s="18">
        <v>0</v>
      </c>
      <c r="N46" s="15"/>
    </row>
    <row r="47" spans="1:14" ht="21.75" customHeight="1" x14ac:dyDescent="0.2">
      <c r="E47" s="6" t="s">
        <v>53</v>
      </c>
      <c r="G47" s="31"/>
      <c r="I47" s="14"/>
      <c r="K47" s="14"/>
      <c r="M47" s="14"/>
      <c r="N47" s="15"/>
    </row>
    <row r="48" spans="1:14" ht="21.75" customHeight="1" x14ac:dyDescent="0.2">
      <c r="F48" s="6" t="s">
        <v>54</v>
      </c>
      <c r="G48" s="35">
        <v>4115474</v>
      </c>
      <c r="I48" s="22">
        <v>-5705941</v>
      </c>
      <c r="K48" s="18">
        <v>4671025</v>
      </c>
      <c r="M48" s="3">
        <v>-3092634</v>
      </c>
      <c r="N48" s="15"/>
    </row>
    <row r="49" spans="3:14" ht="21.75" customHeight="1" x14ac:dyDescent="0.2">
      <c r="E49" s="6" t="s">
        <v>46</v>
      </c>
      <c r="G49" s="4">
        <v>0</v>
      </c>
      <c r="I49" s="14">
        <v>1969</v>
      </c>
      <c r="K49" s="24">
        <v>0</v>
      </c>
      <c r="M49" s="24">
        <v>0</v>
      </c>
      <c r="N49" s="15"/>
    </row>
    <row r="50" spans="3:14" ht="21.75" customHeight="1" x14ac:dyDescent="0.2">
      <c r="E50" s="6" t="s">
        <v>34</v>
      </c>
      <c r="G50" s="33"/>
      <c r="I50" s="22"/>
      <c r="K50" s="3"/>
      <c r="M50" s="3"/>
      <c r="N50" s="15"/>
    </row>
    <row r="51" spans="3:14" ht="21.75" customHeight="1" x14ac:dyDescent="0.2">
      <c r="F51" s="6" t="s">
        <v>38</v>
      </c>
      <c r="G51" s="22">
        <v>-228283</v>
      </c>
      <c r="I51" s="14">
        <v>487574</v>
      </c>
      <c r="K51" s="18">
        <v>15270</v>
      </c>
      <c r="M51" s="14">
        <v>495650</v>
      </c>
      <c r="N51" s="15"/>
    </row>
    <row r="52" spans="3:14" ht="21.75" customHeight="1" x14ac:dyDescent="0.2">
      <c r="C52" s="6" t="s">
        <v>35</v>
      </c>
      <c r="G52" s="34"/>
      <c r="I52" s="24"/>
      <c r="K52" s="24"/>
      <c r="M52" s="24"/>
      <c r="N52" s="15"/>
    </row>
    <row r="53" spans="3:14" ht="21.75" customHeight="1" x14ac:dyDescent="0.2">
      <c r="D53" s="6" t="s">
        <v>33</v>
      </c>
      <c r="G53" s="34"/>
      <c r="I53" s="24"/>
      <c r="K53" s="24"/>
      <c r="M53" s="24"/>
      <c r="N53" s="15"/>
    </row>
    <row r="54" spans="3:14" ht="21.75" customHeight="1" x14ac:dyDescent="0.2">
      <c r="E54" s="2" t="s">
        <v>55</v>
      </c>
      <c r="G54" s="35">
        <v>14477677</v>
      </c>
      <c r="I54" s="24">
        <v>0</v>
      </c>
      <c r="K54" s="18">
        <v>13987474</v>
      </c>
      <c r="M54" s="24">
        <v>0</v>
      </c>
      <c r="N54" s="15"/>
    </row>
    <row r="55" spans="3:14" ht="21.75" customHeight="1" x14ac:dyDescent="0.2">
      <c r="E55" s="6" t="s">
        <v>39</v>
      </c>
      <c r="G55" s="24"/>
      <c r="I55" s="24"/>
      <c r="K55" s="24"/>
      <c r="M55" s="24"/>
      <c r="N55" s="15"/>
    </row>
    <row r="56" spans="3:14" ht="21.75" customHeight="1" x14ac:dyDescent="0.2">
      <c r="F56" s="6" t="s">
        <v>47</v>
      </c>
      <c r="G56" s="22">
        <v>-6057174</v>
      </c>
      <c r="I56" s="24">
        <v>0</v>
      </c>
      <c r="K56" s="22">
        <v>-5340383</v>
      </c>
      <c r="M56" s="24">
        <v>0</v>
      </c>
      <c r="N56" s="15"/>
    </row>
    <row r="57" spans="3:14" ht="21.75" customHeight="1" x14ac:dyDescent="0.2">
      <c r="E57" s="6" t="s">
        <v>42</v>
      </c>
      <c r="G57" s="24"/>
      <c r="I57" s="24"/>
      <c r="K57" s="24"/>
      <c r="M57" s="24"/>
      <c r="N57" s="15"/>
    </row>
    <row r="58" spans="3:14" ht="21.75" customHeight="1" x14ac:dyDescent="0.2">
      <c r="F58" s="6" t="s">
        <v>36</v>
      </c>
      <c r="G58" s="24"/>
      <c r="I58" s="24"/>
      <c r="K58" s="24"/>
      <c r="M58" s="24"/>
      <c r="N58" s="15"/>
    </row>
    <row r="59" spans="3:14" ht="21.75" customHeight="1" x14ac:dyDescent="0.2">
      <c r="F59" s="6" t="s">
        <v>45</v>
      </c>
      <c r="G59" s="4">
        <v>958884</v>
      </c>
      <c r="I59" s="24">
        <v>0</v>
      </c>
      <c r="K59" s="4">
        <v>958884</v>
      </c>
      <c r="M59" s="24">
        <v>0</v>
      </c>
      <c r="N59" s="15"/>
    </row>
    <row r="60" spans="3:14" ht="21.75" customHeight="1" x14ac:dyDescent="0.2">
      <c r="E60" s="6" t="s">
        <v>70</v>
      </c>
      <c r="G60" s="24"/>
      <c r="I60" s="24"/>
      <c r="K60" s="24"/>
      <c r="M60" s="24"/>
      <c r="N60" s="15"/>
    </row>
    <row r="61" spans="3:14" ht="21.75" customHeight="1" x14ac:dyDescent="0.2">
      <c r="E61" s="6" t="s">
        <v>51</v>
      </c>
      <c r="G61" s="22">
        <v>-299800</v>
      </c>
      <c r="I61" s="22">
        <v>-1695259</v>
      </c>
      <c r="K61" s="22">
        <v>-284680</v>
      </c>
      <c r="M61" s="22">
        <v>-1703714</v>
      </c>
      <c r="N61" s="15"/>
    </row>
    <row r="62" spans="3:14" ht="21.75" customHeight="1" x14ac:dyDescent="0.2">
      <c r="E62" s="6" t="s">
        <v>46</v>
      </c>
      <c r="G62" s="4">
        <v>1962</v>
      </c>
      <c r="I62" s="4">
        <v>0</v>
      </c>
      <c r="K62" s="4">
        <v>0</v>
      </c>
      <c r="M62" s="4">
        <v>0</v>
      </c>
      <c r="N62" s="15"/>
    </row>
    <row r="63" spans="3:14" ht="21.75" customHeight="1" x14ac:dyDescent="0.2">
      <c r="E63" s="6" t="s">
        <v>34</v>
      </c>
      <c r="G63" s="4"/>
      <c r="I63" s="4"/>
      <c r="K63" s="4"/>
      <c r="M63" s="4"/>
      <c r="N63" s="15"/>
    </row>
    <row r="64" spans="3:14" ht="21.75" customHeight="1" x14ac:dyDescent="0.2">
      <c r="F64" s="6" t="s">
        <v>38</v>
      </c>
      <c r="G64" s="41">
        <v>-3239363</v>
      </c>
      <c r="I64" s="20">
        <v>337942</v>
      </c>
      <c r="K64" s="41">
        <v>-3324295</v>
      </c>
      <c r="M64" s="20">
        <v>339678</v>
      </c>
      <c r="N64" s="15"/>
    </row>
    <row r="65" spans="1:14" ht="21.75" customHeight="1" x14ac:dyDescent="0.2">
      <c r="F65" s="25" t="s">
        <v>31</v>
      </c>
      <c r="G65" s="14">
        <f>SUM(G43:G64)</f>
        <v>12940703</v>
      </c>
      <c r="I65" s="36">
        <f>SUM(I43:I64)</f>
        <v>-8782189</v>
      </c>
      <c r="K65" s="14">
        <f>SUM(K43:K64)</f>
        <v>12782978</v>
      </c>
      <c r="M65" s="36">
        <f>SUM(M43:M64)</f>
        <v>-6191970</v>
      </c>
      <c r="N65" s="15"/>
    </row>
    <row r="66" spans="1:14" ht="21.75" customHeight="1" thickBot="1" x14ac:dyDescent="0.25">
      <c r="A66" s="5" t="s">
        <v>37</v>
      </c>
      <c r="G66" s="26">
        <f>G37+G65</f>
        <v>30485439</v>
      </c>
      <c r="I66" s="30">
        <f>I37+I65</f>
        <v>27430526</v>
      </c>
      <c r="K66" s="26">
        <f>K37+K65</f>
        <v>28421017</v>
      </c>
      <c r="M66" s="30">
        <f>M37+M65</f>
        <v>28596022</v>
      </c>
      <c r="N66" s="15"/>
    </row>
    <row r="67" spans="1:14" ht="21.75" customHeight="1" thickTop="1" x14ac:dyDescent="0.2">
      <c r="A67" s="5" t="s">
        <v>22</v>
      </c>
      <c r="G67" s="14"/>
      <c r="I67" s="14"/>
      <c r="K67" s="14"/>
      <c r="M67" s="14"/>
      <c r="N67" s="15"/>
    </row>
    <row r="68" spans="1:14" ht="21.75" customHeight="1" x14ac:dyDescent="0.2">
      <c r="C68" s="6" t="s">
        <v>23</v>
      </c>
      <c r="G68" s="14">
        <f>+G37-G69</f>
        <v>17180582</v>
      </c>
      <c r="I68" s="14">
        <f>+I37-I69</f>
        <v>35816094</v>
      </c>
      <c r="K68" s="14">
        <f>K37-K69</f>
        <v>15638039</v>
      </c>
      <c r="M68" s="14">
        <f>M37-M69</f>
        <v>34787992</v>
      </c>
      <c r="N68" s="15"/>
    </row>
    <row r="69" spans="1:14" ht="21.75" customHeight="1" x14ac:dyDescent="0.2">
      <c r="C69" s="6" t="s">
        <v>21</v>
      </c>
      <c r="G69" s="14">
        <v>364154</v>
      </c>
      <c r="I69" s="14">
        <v>396621</v>
      </c>
      <c r="K69" s="14">
        <v>0</v>
      </c>
      <c r="M69" s="14">
        <v>0</v>
      </c>
      <c r="N69" s="15"/>
    </row>
    <row r="70" spans="1:14" ht="21.75" customHeight="1" thickBot="1" x14ac:dyDescent="0.25">
      <c r="G70" s="26">
        <f>SUM(G68:G69)</f>
        <v>17544736</v>
      </c>
      <c r="I70" s="26">
        <f>SUM(I68:I69)</f>
        <v>36212715</v>
      </c>
      <c r="K70" s="26">
        <f>SUM(K68:K69)</f>
        <v>15638039</v>
      </c>
      <c r="M70" s="26">
        <f>SUM(M68:M69)</f>
        <v>34787992</v>
      </c>
      <c r="N70" s="15"/>
    </row>
    <row r="71" spans="1:14" ht="21.75" customHeight="1" thickTop="1" x14ac:dyDescent="0.2">
      <c r="A71" s="5" t="s">
        <v>52</v>
      </c>
      <c r="G71" s="14"/>
      <c r="I71" s="14"/>
      <c r="K71" s="14"/>
      <c r="M71" s="14"/>
      <c r="N71" s="15"/>
    </row>
    <row r="72" spans="1:14" ht="21.75" customHeight="1" x14ac:dyDescent="0.2">
      <c r="C72" s="6" t="s">
        <v>23</v>
      </c>
      <c r="G72" s="21">
        <f>+G66-G73</f>
        <v>30132108</v>
      </c>
      <c r="I72" s="21">
        <f>+I66-I73</f>
        <v>27029364</v>
      </c>
      <c r="K72" s="21">
        <f>+K66-K73</f>
        <v>28421017</v>
      </c>
      <c r="M72" s="14">
        <f>M66-M73</f>
        <v>28596022</v>
      </c>
      <c r="N72" s="15"/>
    </row>
    <row r="73" spans="1:14" ht="21.75" customHeight="1" x14ac:dyDescent="0.2">
      <c r="C73" s="6" t="s">
        <v>21</v>
      </c>
      <c r="G73" s="14">
        <v>353331</v>
      </c>
      <c r="I73" s="14">
        <v>401162</v>
      </c>
      <c r="K73" s="14">
        <v>0</v>
      </c>
      <c r="M73" s="14">
        <v>0</v>
      </c>
      <c r="N73" s="15"/>
    </row>
    <row r="74" spans="1:14" ht="21.75" customHeight="1" thickBot="1" x14ac:dyDescent="0.25">
      <c r="G74" s="26">
        <f>SUM(G72:G73)</f>
        <v>30485439</v>
      </c>
      <c r="I74" s="26">
        <f>SUM(I72:I73)</f>
        <v>27430526</v>
      </c>
      <c r="K74" s="26">
        <f>SUM(K72:K73)</f>
        <v>28421017</v>
      </c>
      <c r="M74" s="26">
        <f>SUM(M72:M73)</f>
        <v>28596022</v>
      </c>
      <c r="N74" s="15"/>
    </row>
    <row r="75" spans="1:14" ht="21.75" customHeight="1" thickTop="1" thickBot="1" x14ac:dyDescent="0.25">
      <c r="A75" s="5" t="s">
        <v>24</v>
      </c>
      <c r="G75" s="27">
        <f>G68/G76</f>
        <v>9.0005212581652874</v>
      </c>
      <c r="I75" s="27">
        <f>I68/I76</f>
        <v>18.763247684592184</v>
      </c>
      <c r="K75" s="27">
        <f>K68/K76</f>
        <v>8.1924176058481493</v>
      </c>
      <c r="M75" s="27">
        <f>M68/M76</f>
        <v>18.224648124544554</v>
      </c>
      <c r="N75" s="15"/>
    </row>
    <row r="76" spans="1:14" ht="21.75" customHeight="1" thickTop="1" thickBot="1" x14ac:dyDescent="0.25">
      <c r="A76" s="5" t="s">
        <v>12</v>
      </c>
      <c r="B76" s="5"/>
      <c r="C76" s="5"/>
      <c r="D76" s="5"/>
      <c r="G76" s="28">
        <v>1908843</v>
      </c>
      <c r="H76" s="10"/>
      <c r="I76" s="28">
        <v>1908843</v>
      </c>
      <c r="J76" s="10"/>
      <c r="K76" s="28">
        <v>1908843</v>
      </c>
      <c r="M76" s="28">
        <v>1908843</v>
      </c>
      <c r="N76" s="15"/>
    </row>
    <row r="77" spans="1:14" ht="19.5" thickTop="1" x14ac:dyDescent="0.2">
      <c r="K77" s="42"/>
    </row>
    <row r="78" spans="1:14" x14ac:dyDescent="0.2">
      <c r="K78" s="43"/>
    </row>
  </sheetData>
  <mergeCells count="6">
    <mergeCell ref="A1:M1"/>
    <mergeCell ref="A2:M2"/>
    <mergeCell ref="A3:M3"/>
    <mergeCell ref="A4:M4"/>
    <mergeCell ref="G6:I6"/>
    <mergeCell ref="K6:M6"/>
  </mergeCells>
  <printOptions horizontalCentered="1"/>
  <pageMargins left="0.31496062992125984" right="0" top="0.78740157480314965" bottom="0" header="0.31496062992125984" footer="0"/>
  <pageSetup paperSize="9" scale="75" orientation="portrait" r:id="rId1"/>
  <headerFooter alignWithMargins="0"/>
  <rowBreaks count="1" manualBreakCount="1">
    <brk id="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งบแสดงฐานะการเงิน</vt:lpstr>
      <vt:lpstr>งบกำไรขาดทุนเบ็ดเสร็จ 3 เดือน</vt:lpstr>
      <vt:lpstr>งบกำไรขาดทุนเบ็ดเสร็จ 12 เดือน</vt:lpstr>
      <vt:lpstr>'งบกำไรขาดทุนเบ็ดเสร็จ 12 เดือน'!Print_Area</vt:lpstr>
      <vt:lpstr>'งบกำไรขาดทุนเบ็ดเสร็จ 3 เดือน'!Print_Area</vt:lpstr>
      <vt:lpstr>'งบกำไรขาดทุนเบ็ดเสร็จ 12 เดือน'!Print_Titles</vt:lpstr>
      <vt:lpstr>'งบกำไรขาดทุนเบ็ดเสร็จ 3 เดือน'!Print_Titles</vt:lpstr>
      <vt:lpstr>งบแสดงฐานะการเงิน!Print_Titles</vt:lpstr>
    </vt:vector>
  </TitlesOfParts>
  <Company>Bangkok Bank PCL.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Varinthorn Luengamornsiri</cp:lastModifiedBy>
  <cp:lastPrinted>2021-01-21T11:56:30Z</cp:lastPrinted>
  <dcterms:created xsi:type="dcterms:W3CDTF">2006-03-30T04:17:10Z</dcterms:created>
  <dcterms:modified xsi:type="dcterms:W3CDTF">2021-01-21T14:22:14Z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