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1\12-Dec-21\ก่อนตรวจสอบ\"/>
    </mc:Choice>
  </mc:AlternateContent>
  <xr:revisionPtr revIDLastSave="0" documentId="13_ncr:1_{4C4A1270-8C83-4484-96C2-0BDEDDB933E4}" xr6:coauthVersionLast="47" xr6:coauthVersionMax="47" xr10:uidLastSave="{00000000-0000-0000-0000-000000000000}"/>
  <bookViews>
    <workbookView xWindow="-20610" yWindow="4635" windowWidth="20730" windowHeight="11160" xr2:uid="{00000000-000D-0000-FFFF-FFFF00000000}"/>
  </bookViews>
  <sheets>
    <sheet name="งบแสดงฐานะการเงิน" sheetId="25" r:id="rId1"/>
    <sheet name="งบกำไรขาดทุนเบ็ดเสร็จ 3 เดือน" sheetId="26" r:id="rId2"/>
    <sheet name="งบกำไรขาดทุนเบ็ดเสร็จ 12 เดือน" sheetId="27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2">'งบกำไรขาดทุนเบ็ดเสร็จ 12 เดือน'!$A$1:$M$72</definedName>
    <definedName name="_xlnm.Print_Area" localSheetId="1">'งบกำไรขาดทุนเบ็ดเสร็จ 3 เดือน'!$A$1:$Q$73</definedName>
    <definedName name="_xlnm.Print_Titles" localSheetId="2">'งบกำไรขาดทุนเบ็ดเสร็จ 12 เดือน'!$1:$8</definedName>
    <definedName name="_xlnm.Print_Titles" localSheetId="1">'งบกำไรขาดทุนเบ็ดเสร็จ 3 เดือน'!$1:$8</definedName>
    <definedName name="_xlnm.Print_Titles" localSheetId="0">งบแสดงฐานะการเงิน!$1:$8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7" l="1"/>
  <c r="I13" i="27"/>
  <c r="I24" i="27" s="1"/>
  <c r="K13" i="27"/>
  <c r="M13" i="27"/>
  <c r="G16" i="27"/>
  <c r="I16" i="27"/>
  <c r="K16" i="27"/>
  <c r="M16" i="27"/>
  <c r="M24" i="27" s="1"/>
  <c r="G31" i="27"/>
  <c r="I31" i="27"/>
  <c r="K31" i="27"/>
  <c r="M31" i="27"/>
  <c r="G61" i="27"/>
  <c r="I61" i="27"/>
  <c r="K61" i="27"/>
  <c r="M61" i="27"/>
  <c r="G13" i="26"/>
  <c r="G24" i="26" s="1"/>
  <c r="I13" i="26"/>
  <c r="K13" i="26"/>
  <c r="M13" i="26"/>
  <c r="M24" i="26" s="1"/>
  <c r="O13" i="26"/>
  <c r="Q13" i="26"/>
  <c r="G16" i="26"/>
  <c r="I16" i="26"/>
  <c r="K16" i="26"/>
  <c r="K24" i="26" s="1"/>
  <c r="M16" i="26"/>
  <c r="O16" i="26"/>
  <c r="Q16" i="26"/>
  <c r="Q24" i="26" s="1"/>
  <c r="G31" i="26"/>
  <c r="I31" i="26"/>
  <c r="K31" i="26"/>
  <c r="M31" i="26"/>
  <c r="O31" i="26"/>
  <c r="Q31" i="26"/>
  <c r="G61" i="26"/>
  <c r="I61" i="26"/>
  <c r="K61" i="26"/>
  <c r="M61" i="26"/>
  <c r="O61" i="26"/>
  <c r="Q61" i="26"/>
  <c r="O24" i="26" l="1"/>
  <c r="O33" i="26" s="1"/>
  <c r="O35" i="26" s="1"/>
  <c r="O64" i="26" s="1"/>
  <c r="G24" i="27"/>
  <c r="G33" i="27" s="1"/>
  <c r="G35" i="27" s="1"/>
  <c r="G64" i="27" s="1"/>
  <c r="K24" i="27"/>
  <c r="K33" i="27" s="1"/>
  <c r="K35" i="27" s="1"/>
  <c r="I33" i="27"/>
  <c r="I35" i="27" s="1"/>
  <c r="I64" i="27" s="1"/>
  <c r="Q33" i="26"/>
  <c r="Q35" i="26" s="1"/>
  <c r="Q64" i="26" s="1"/>
  <c r="I24" i="26"/>
  <c r="I33" i="26" s="1"/>
  <c r="I35" i="26" s="1"/>
  <c r="I62" i="26" s="1"/>
  <c r="I68" i="26" s="1"/>
  <c r="I70" i="26" s="1"/>
  <c r="M33" i="27"/>
  <c r="M35" i="27" s="1"/>
  <c r="M62" i="27" s="1"/>
  <c r="M68" i="27" s="1"/>
  <c r="M70" i="27" s="1"/>
  <c r="M33" i="26"/>
  <c r="M35" i="26" s="1"/>
  <c r="M62" i="26" s="1"/>
  <c r="M68" i="26" s="1"/>
  <c r="M70" i="26" s="1"/>
  <c r="G33" i="26"/>
  <c r="G35" i="26" s="1"/>
  <c r="G64" i="26" s="1"/>
  <c r="K33" i="26"/>
  <c r="K35" i="26" s="1"/>
  <c r="K64" i="26" s="1"/>
  <c r="O62" i="26"/>
  <c r="O68" i="26" s="1"/>
  <c r="O70" i="26" s="1"/>
  <c r="I62" i="27"/>
  <c r="I68" i="27" s="1"/>
  <c r="I70" i="27" s="1"/>
  <c r="Q62" i="26"/>
  <c r="Q68" i="26" s="1"/>
  <c r="Q70" i="26" s="1"/>
  <c r="B23" i="25"/>
  <c r="D23" i="25"/>
  <c r="G62" i="27" l="1"/>
  <c r="G68" i="27" s="1"/>
  <c r="G70" i="27" s="1"/>
  <c r="M64" i="27"/>
  <c r="M66" i="27" s="1"/>
  <c r="K62" i="27"/>
  <c r="K68" i="27" s="1"/>
  <c r="K70" i="27" s="1"/>
  <c r="K64" i="27"/>
  <c r="K66" i="27" s="1"/>
  <c r="M64" i="26"/>
  <c r="M66" i="26" s="1"/>
  <c r="I64" i="26"/>
  <c r="I71" i="26" s="1"/>
  <c r="G62" i="26"/>
  <c r="G68" i="26" s="1"/>
  <c r="G70" i="26" s="1"/>
  <c r="K62" i="26"/>
  <c r="K68" i="26" s="1"/>
  <c r="K70" i="26" s="1"/>
  <c r="M71" i="27"/>
  <c r="Q71" i="26"/>
  <c r="Q66" i="26"/>
  <c r="G71" i="26"/>
  <c r="G66" i="26"/>
  <c r="I71" i="27"/>
  <c r="I66" i="27"/>
  <c r="K66" i="26"/>
  <c r="K71" i="26"/>
  <c r="O66" i="26"/>
  <c r="O71" i="26"/>
  <c r="G71" i="27"/>
  <c r="G66" i="27"/>
  <c r="F23" i="25"/>
  <c r="K71" i="27" l="1"/>
  <c r="I66" i="26"/>
  <c r="M71" i="26"/>
  <c r="B68" i="25"/>
  <c r="B70" i="25" s="1"/>
  <c r="F68" i="25"/>
  <c r="F70" i="25" s="1"/>
  <c r="F52" i="25"/>
  <c r="B52" i="25"/>
  <c r="H67" i="25"/>
  <c r="H68" i="25" s="1"/>
  <c r="H70" i="25" s="1"/>
  <c r="D62" i="25"/>
  <c r="D68" i="25" s="1"/>
  <c r="D70" i="25" s="1"/>
  <c r="D52" i="25"/>
  <c r="H23" i="25"/>
  <c r="H52" i="25"/>
  <c r="H71" i="25" l="1"/>
  <c r="D71" i="25"/>
  <c r="F71" i="25"/>
  <c r="B71" i="25"/>
</calcChain>
</file>

<file path=xl/sharedStrings.xml><?xml version="1.0" encoding="utf-8"?>
<sst xmlns="http://schemas.openxmlformats.org/spreadsheetml/2006/main" count="189" uniqueCount="114">
  <si>
    <t>ธนาคารกรุงเทพ จำกัด (มหาชน) และบริษัทย่อย</t>
  </si>
  <si>
    <t>งบการเงินรวม</t>
  </si>
  <si>
    <t>สินทรัพย์</t>
  </si>
  <si>
    <t>เงินสด</t>
  </si>
  <si>
    <t>เงินลงทุนในบริษัทย่อยและบริษัทร่วมสุทธิ</t>
  </si>
  <si>
    <t>ทรัพย์สินรอการขายสุทธิ</t>
  </si>
  <si>
    <t>ที่ดิน อาคารและอุปกรณ์สุทธิ</t>
  </si>
  <si>
    <t>สินทรัพย์อื่นสุทธิ</t>
  </si>
  <si>
    <t>รวมสินทรัพย์</t>
  </si>
  <si>
    <t>หนี้สินจ่ายคืนเมื่อทวงถาม</t>
  </si>
  <si>
    <t>หนี้สินอื่น</t>
  </si>
  <si>
    <t>ทุนเรือนหุ้น</t>
  </si>
  <si>
    <t>ทุนจดทะเบียน</t>
  </si>
  <si>
    <t>ทุนที่ออกและชำระแล้ว</t>
  </si>
  <si>
    <t>ส่วนเกินมูลค่าหุ้นสามัญ</t>
  </si>
  <si>
    <t>กำไรสะสม</t>
  </si>
  <si>
    <t xml:space="preserve"> จัดสรรแล้ว</t>
  </si>
  <si>
    <t xml:space="preserve"> ยังไม่ได้จัดสรร</t>
  </si>
  <si>
    <t>หุ้นสามัญ  3,998,345,000 หุ้น มูลค่าหุ้นละ 10 บาท</t>
  </si>
  <si>
    <t>หุ้นบุริมสิทธิ  1,655,000 หุ้น มูลค่าหุ้นละ 10 บาท</t>
  </si>
  <si>
    <t>หน่วย : พันบาท</t>
  </si>
  <si>
    <t>เงินรับฝาก</t>
  </si>
  <si>
    <t>ประมาณการหนี้สิน</t>
  </si>
  <si>
    <t>อื่น ๆ</t>
  </si>
  <si>
    <t>งบแสดงฐานะการเงิน</t>
  </si>
  <si>
    <t>รายการระหว่างธนาคารและตลาดเงินสุทธิ</t>
  </si>
  <si>
    <t>เงินลงทุนสุทธิ</t>
  </si>
  <si>
    <t>เงินให้สินเชื่อแก่ลูกหนี้และดอกเบี้ยค้างรับสุทธิ</t>
  </si>
  <si>
    <t>ตราสารหนี้ที่ออกและเงินกู้ยืม</t>
  </si>
  <si>
    <t>ส่วนของเจ้าของ</t>
  </si>
  <si>
    <t>หนี้สินและส่วนของเจ้าของ</t>
  </si>
  <si>
    <t>องค์ประกอบอื่นของส่วนของเจ้าของ</t>
  </si>
  <si>
    <t>ทุนสำรองตามกฎหมาย</t>
  </si>
  <si>
    <t>ส่วนได้เสียที่ไม่มีอำนาจควบคุม</t>
  </si>
  <si>
    <t xml:space="preserve"> รวมส่วนของเจ้าของ</t>
  </si>
  <si>
    <t>รวมหนี้สินและส่วนของเจ้าของ</t>
  </si>
  <si>
    <t xml:space="preserve"> รวมส่วนของธนาคาร</t>
  </si>
  <si>
    <t>งบการเงินเฉพาะธนาคาร</t>
  </si>
  <si>
    <t xml:space="preserve"> รวมหนี้สิน</t>
  </si>
  <si>
    <t>(ยังไม่ได้ตรวจสอบ)</t>
  </si>
  <si>
    <t xml:space="preserve"> หุ้นสามัญ  1,908,842,894 หุ้น  มูลค่าหุ้นละ 10 บาท</t>
  </si>
  <si>
    <t>รายการระหว่างธนาคารและตลาดเงิน</t>
  </si>
  <si>
    <t>หลักประกันที่นำไปวางกับคู่สัญญาทางการเงิน</t>
  </si>
  <si>
    <t>หนี้สินทางการเงินที่วัดมูลค่าด้วยมูลค่ายุติธรรมผ่านกำไรหรือขาดทุน</t>
  </si>
  <si>
    <t>หนี้สินอนุพันธ์</t>
  </si>
  <si>
    <t>สินทรัพย์อนุพันธ์</t>
  </si>
  <si>
    <t>หนี้สินภาษีเงินได้รอตัดบัญชี</t>
  </si>
  <si>
    <t>สินทรัพย์ภาษีเงินได้รอตัดบัญชี</t>
  </si>
  <si>
    <t>สินทรัพย์ทางการเงินที่วัดมูลค่าด้วยมูลค่ายุติธรรมผ่านกำไรหรือขาดทุน</t>
  </si>
  <si>
    <t>ค่าความนิยมและสินทรัพย์ไม่มีตัวตนอื่นสุทธิ</t>
  </si>
  <si>
    <t>ณ วันที่ 31 ธันวาคม 2564</t>
  </si>
  <si>
    <t>2564</t>
  </si>
  <si>
    <t>2563</t>
  </si>
  <si>
    <t xml:space="preserve">จำนวนหุ้นสามัญถัวเฉลี่ยถ่วงน้ำหนัก (พันหุ้น)                   </t>
  </si>
  <si>
    <t>กำไรต่อหุ้นขั้นพื้นฐาน (บาท)</t>
  </si>
  <si>
    <t>ส่วนที่เป็นของส่วนได้เสียที่ไม่มีอำนาจควบคุม</t>
  </si>
  <si>
    <t>ส่วนที่เป็นของธนาคาร</t>
  </si>
  <si>
    <t>การแบ่งปันกำไร (ขาดทุน) เบ็ดเสร็จรวม</t>
  </si>
  <si>
    <t>การแบ่งปันกำไรสุทธิ</t>
  </si>
  <si>
    <t>กำไร (ขาดทุน) เบ็ดเสร็จรวม</t>
  </si>
  <si>
    <t>รวมกำไร (ขาดทุน) เบ็ดเสร็จอื่นสุทธิ</t>
  </si>
  <si>
    <t>เบ็ดเสร็จอื่น</t>
  </si>
  <si>
    <t xml:space="preserve">ภาษีเงินได้ที่เกี่ยวกับองค์ประกอบของกำไร (ขาดทุน) </t>
  </si>
  <si>
    <t>ส่วนแบ่งกำไรเบ็ดเสร็จอื่นในบริษัทร่วม</t>
  </si>
  <si>
    <t xml:space="preserve">    ประกันภัยสำหรับโครงการผลประโยชน์ของพนักงาน</t>
  </si>
  <si>
    <t>กำไร (ขาดทุน) จากการประมาณการตามหลักคณิตศาสตร์</t>
  </si>
  <si>
    <t>ความเสี่ยงด้านเครดิต</t>
  </si>
  <si>
    <t>ด้วยมูลค่ายุติธรรมผ่านกำไรหรือขาดทุนอันเนื่องมาจาก</t>
  </si>
  <si>
    <t>กำไร (ขาดทุน) จากหนี้สินทางการเงินที่กำหนดให้วัดมูลค่า</t>
  </si>
  <si>
    <t>ด้วยมูลค่ายุติธรรมผ่านกำไรขาดทุนเบ็ดเสร็จอื่น</t>
  </si>
  <si>
    <t>กำไรจากเงินลงทุนในตราสารทุนที่กำหนดให้วัดมูลค่า</t>
  </si>
  <si>
    <t>การเปลี่ยนแปลงในส่วนเกินทุนจากการตีราคาสินทรัพย์</t>
  </si>
  <si>
    <t>ในภายหลัง</t>
  </si>
  <si>
    <t>รายการที่ไม่จัดประเภทรายการใหม่เข้าไปไว้ในกำไรหรือขาดทุน</t>
  </si>
  <si>
    <t>ในต่างประเทศ</t>
  </si>
  <si>
    <t>กำไร (ขาดทุน) จากการแปลงค่างบการเงินจากการดำเนินงาน</t>
  </si>
  <si>
    <t>การป้องกันความเสี่ยงในกระแสเงินสด</t>
  </si>
  <si>
    <t>กำไร (ขาดทุน) จากการวัดมูลค่ายุติธรรมเครื่องมือที่ใช้สำหรับ</t>
  </si>
  <si>
    <t>กำไร (ขาดทุน) จากการวัดมูลค่าเงินลงทุนในตราสารหนี้</t>
  </si>
  <si>
    <t>รายการที่จัดประเภทรายการใหม่เข้าไปไว้ในกำไรหรือขาดทุน</t>
  </si>
  <si>
    <t>กำไร (ขาดทุน) เบ็ดเสร็จอื่น</t>
  </si>
  <si>
    <t>กำไรสุทธิ</t>
  </si>
  <si>
    <t>ภาษีเงินได้</t>
  </si>
  <si>
    <t>กำไรจากการดำเนินงานก่อนภาษีเงินได้</t>
  </si>
  <si>
    <t>ผลขาดทุนด้านเครดิตที่คาดว่าจะเกิดขึ้น</t>
  </si>
  <si>
    <t>รวมค่าใช้จ่ายจากการดำเนินงานอื่น ๆ</t>
  </si>
  <si>
    <t>ค่าภาษีอากร</t>
  </si>
  <si>
    <t>ค่าใช้จ่ายเกี่ยวกับอาคารสถานที่และอุปกรณ์</t>
  </si>
  <si>
    <t>ค่าตอบแทนกรรมการ</t>
  </si>
  <si>
    <t>ค่าใช้จ่ายเกี่ยวกับพนักงาน</t>
  </si>
  <si>
    <t>ค่าใช้จ่ายจากการดำเนินงานอื่น ๆ</t>
  </si>
  <si>
    <t>รวมรายได้จากการดำเนินงาน</t>
  </si>
  <si>
    <t>รายได้จากการดำเนินงานอื่น ๆ</t>
  </si>
  <si>
    <t>กำไรจากการจำหน่ายสินทรัพย์</t>
  </si>
  <si>
    <t>รายได้จากเงินปันผล</t>
  </si>
  <si>
    <t>ส่วนแบ่งกำไรจากเงินลงทุนตามวิธีส่วนได้เสีย</t>
  </si>
  <si>
    <t>กำไร (ขาดทุน) สุทธิจากเงินลงทุน</t>
  </si>
  <si>
    <t>มูลค่ายุติธรรมผ่านกำไรหรือขาดทุน</t>
  </si>
  <si>
    <t>กำไรสุทธิจากเครื่องมือทางการเงินที่วัดมูลค่าด้วย</t>
  </si>
  <si>
    <t>รายได้ค่าธรรมเนียมและบริการสุทธิ</t>
  </si>
  <si>
    <t>ค่าใช้จ่ายค่าธรรมเนียมและบริการ</t>
  </si>
  <si>
    <t>รายได้ค่าธรรมเนียมและบริการ</t>
  </si>
  <si>
    <t>รายได้ดอกเบี้ยสุทธิ</t>
  </si>
  <si>
    <t>ค่าใช้จ่ายดอกเบี้ย</t>
  </si>
  <si>
    <t>รายได้ดอกเบี้ย</t>
  </si>
  <si>
    <t>30 กันยายน 2564</t>
  </si>
  <si>
    <t>สำหรับงวดสามเดือนสิ้นสุด</t>
  </si>
  <si>
    <t>งบกำไรขาดทุนและกำไรขาดทุนเบ็ดเสร็จอื่น</t>
  </si>
  <si>
    <t>ส่วนแบ่งกำไร (ขาดทุน) เบ็ดเสร็จอื่นในบริษัทร่วม</t>
  </si>
  <si>
    <t>กำไร (ขาดทุน) จากเงินลงทุนในตราสารทุนที่กำหนดให้วัดมูลค่า</t>
  </si>
  <si>
    <t>กำไรจากการแปลงค่างบการเงินจากการดำเนินงาน</t>
  </si>
  <si>
    <t>ส่วนแบ่งกำไร (ขาดทุน) จากเงินลงทุนตามวิธีส่วนได้เสีย</t>
  </si>
  <si>
    <t>กำไรสุทธิจากเงินลงทุน</t>
  </si>
  <si>
    <t>สำหรับปีสิ้นสุดวันที่ 31 ธันวาคม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</si>
</sst>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  <numFmt numFmtId="193" formatCode="[$-107041E]d\ mmmm\ yyyy;@"/>
  </numFmts>
  <fonts count="19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3"/>
      <name val="Cordia New"/>
      <family val="2"/>
    </font>
    <font>
      <b/>
      <sz val="13"/>
      <name val="Angsana New"/>
      <family val="1"/>
    </font>
    <font>
      <sz val="13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2"/>
      <name val="Angsana New"/>
      <family val="1"/>
    </font>
    <font>
      <sz val="10"/>
      <name val="Arial"/>
      <family val="2"/>
    </font>
    <font>
      <sz val="13"/>
      <color indexed="8"/>
      <name val="Angsana New"/>
      <family val="1"/>
    </font>
    <font>
      <sz val="13"/>
      <color rgb="FFFF0000"/>
      <name val="Angsana New"/>
      <family val="1"/>
    </font>
    <font>
      <sz val="13"/>
      <color rgb="FF0000FF"/>
      <name val="Angsana New"/>
      <family val="1"/>
    </font>
    <font>
      <b/>
      <sz val="13"/>
      <color indexed="10"/>
      <name val="Angsana New"/>
      <family val="1"/>
    </font>
    <font>
      <b/>
      <sz val="13"/>
      <color indexed="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7" fillId="0" borderId="0" xfId="6" applyFont="1" applyFill="1" applyAlignment="1">
      <alignment vertical="center"/>
    </xf>
    <xf numFmtId="0" fontId="8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8" fillId="0" borderId="0" xfId="6" applyFont="1" applyFill="1" applyAlignment="1">
      <alignment horizontal="centerContinuous" vertical="center"/>
    </xf>
    <xf numFmtId="0" fontId="8" fillId="0" borderId="0" xfId="6" applyFont="1" applyFill="1" applyAlignment="1">
      <alignment horizontal="right" vertical="center"/>
    </xf>
    <xf numFmtId="190" fontId="9" fillId="0" borderId="0" xfId="0" applyNumberFormat="1" applyFont="1" applyFill="1" applyBorder="1" applyAlignment="1">
      <alignment vertical="center"/>
    </xf>
    <xf numFmtId="189" fontId="9" fillId="0" borderId="0" xfId="6" applyNumberFormat="1" applyFont="1" applyFill="1" applyAlignment="1">
      <alignment vertical="center"/>
    </xf>
    <xf numFmtId="187" fontId="9" fillId="0" borderId="2" xfId="0" applyNumberFormat="1" applyFont="1" applyFill="1" applyBorder="1" applyAlignment="1">
      <alignment vertical="center"/>
    </xf>
    <xf numFmtId="187" fontId="9" fillId="0" borderId="0" xfId="0" applyNumberFormat="1" applyFont="1" applyFill="1" applyBorder="1" applyAlignment="1">
      <alignment vertical="center"/>
    </xf>
    <xf numFmtId="187" fontId="9" fillId="0" borderId="0" xfId="0" applyNumberFormat="1" applyFont="1" applyFill="1" applyAlignment="1">
      <alignment vertical="center"/>
    </xf>
    <xf numFmtId="191" fontId="9" fillId="0" borderId="3" xfId="0" applyNumberFormat="1" applyFont="1" applyFill="1" applyBorder="1" applyAlignment="1">
      <alignment vertical="center"/>
    </xf>
    <xf numFmtId="187" fontId="9" fillId="0" borderId="3" xfId="0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horizontal="centerContinuous" vertical="center"/>
    </xf>
    <xf numFmtId="0" fontId="9" fillId="0" borderId="0" xfId="6" applyFont="1" applyFill="1" applyBorder="1" applyAlignment="1">
      <alignment vertical="center"/>
    </xf>
    <xf numFmtId="189" fontId="9" fillId="0" borderId="0" xfId="6" applyNumberFormat="1" applyFont="1" applyFill="1" applyBorder="1" applyAlignment="1">
      <alignment vertical="center"/>
    </xf>
    <xf numFmtId="189" fontId="9" fillId="0" borderId="0" xfId="6" applyNumberFormat="1" applyFont="1" applyFill="1" applyBorder="1" applyAlignment="1">
      <alignment horizontal="center" vertical="center"/>
    </xf>
    <xf numFmtId="188" fontId="9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87" fontId="7" fillId="0" borderId="0" xfId="2" applyNumberFormat="1" applyFont="1" applyFill="1" applyAlignment="1">
      <alignment vertical="center"/>
    </xf>
    <xf numFmtId="187" fontId="8" fillId="0" borderId="0" xfId="2" applyNumberFormat="1" applyFont="1" applyFill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10" fillId="0" borderId="0" xfId="5" applyFill="1"/>
    <xf numFmtId="0" fontId="8" fillId="0" borderId="0" xfId="5" applyFont="1" applyFill="1" applyAlignment="1">
      <alignment horizontal="centerContinuous"/>
    </xf>
    <xf numFmtId="0" fontId="8" fillId="0" borderId="0" xfId="5" applyFont="1" applyFill="1" applyBorder="1" applyAlignment="1">
      <alignment horizontal="centerContinuous"/>
    </xf>
    <xf numFmtId="0" fontId="8" fillId="0" borderId="0" xfId="5" applyNumberFormat="1" applyFont="1" applyFill="1" applyBorder="1" applyAlignment="1">
      <alignment horizontal="center" vertical="center"/>
    </xf>
    <xf numFmtId="187" fontId="9" fillId="0" borderId="0" xfId="2" applyNumberFormat="1" applyFont="1" applyFill="1" applyAlignment="1">
      <alignment vertical="center"/>
    </xf>
    <xf numFmtId="0" fontId="9" fillId="0" borderId="0" xfId="5" applyFont="1" applyFill="1" applyAlignment="1">
      <alignment vertical="center"/>
    </xf>
    <xf numFmtId="190" fontId="9" fillId="0" borderId="0" xfId="2" applyNumberFormat="1" applyFont="1" applyFill="1" applyAlignment="1">
      <alignment vertical="center"/>
    </xf>
    <xf numFmtId="0" fontId="9" fillId="0" borderId="0" xfId="5" applyFont="1" applyFill="1" applyAlignment="1">
      <alignment horizontal="left" vertical="center" indent="2"/>
    </xf>
    <xf numFmtId="0" fontId="9" fillId="0" borderId="0" xfId="5" applyFont="1" applyFill="1" applyAlignment="1">
      <alignment horizontal="left" vertical="center" indent="4"/>
    </xf>
    <xf numFmtId="187" fontId="9" fillId="0" borderId="4" xfId="5" applyNumberFormat="1" applyFont="1" applyFill="1" applyBorder="1" applyAlignment="1">
      <alignment vertical="center"/>
    </xf>
    <xf numFmtId="187" fontId="9" fillId="0" borderId="0" xfId="5" applyNumberFormat="1" applyFont="1" applyFill="1" applyBorder="1" applyAlignment="1">
      <alignment vertical="center"/>
    </xf>
    <xf numFmtId="190" fontId="9" fillId="0" borderId="0" xfId="5" applyNumberFormat="1" applyFont="1" applyFill="1" applyAlignment="1">
      <alignment vertical="center"/>
    </xf>
    <xf numFmtId="190" fontId="9" fillId="0" borderId="0" xfId="5" applyNumberFormat="1" applyFont="1" applyFill="1" applyBorder="1" applyAlignment="1">
      <alignment vertical="center"/>
    </xf>
    <xf numFmtId="190" fontId="9" fillId="0" borderId="4" xfId="5" applyNumberFormat="1" applyFont="1" applyFill="1" applyBorder="1" applyAlignment="1">
      <alignment vertical="center"/>
    </xf>
    <xf numFmtId="190" fontId="9" fillId="0" borderId="0" xfId="5" applyNumberFormat="1" applyFont="1" applyFill="1"/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9" fillId="0" borderId="0" xfId="5" quotePrefix="1" applyFont="1" applyFill="1" applyAlignment="1">
      <alignment horizontal="left" vertical="center"/>
    </xf>
    <xf numFmtId="187" fontId="9" fillId="0" borderId="0" xfId="5" applyNumberFormat="1" applyFont="1" applyFill="1" applyAlignment="1">
      <alignment vertical="center"/>
    </xf>
    <xf numFmtId="191" fontId="9" fillId="0" borderId="0" xfId="5" applyNumberFormat="1" applyFont="1" applyFill="1" applyAlignment="1">
      <alignment vertical="center"/>
    </xf>
    <xf numFmtId="191" fontId="9" fillId="0" borderId="0" xfId="5" applyNumberFormat="1" applyFont="1" applyFill="1" applyBorder="1" applyAlignment="1">
      <alignment vertical="center"/>
    </xf>
    <xf numFmtId="0" fontId="9" fillId="0" borderId="0" xfId="5" applyFont="1" applyFill="1" applyAlignment="1">
      <alignment horizontal="left" vertical="center" indent="3"/>
    </xf>
    <xf numFmtId="191" fontId="9" fillId="0" borderId="5" xfId="5" applyNumberFormat="1" applyFont="1" applyFill="1" applyBorder="1" applyAlignment="1">
      <alignment vertical="center"/>
    </xf>
    <xf numFmtId="0" fontId="9" fillId="0" borderId="0" xfId="5" quotePrefix="1" applyFont="1" applyFill="1" applyAlignment="1">
      <alignment horizontal="left" vertical="center" indent="2"/>
    </xf>
    <xf numFmtId="191" fontId="9" fillId="0" borderId="6" xfId="5" applyNumberFormat="1" applyFont="1" applyFill="1" applyBorder="1" applyAlignment="1">
      <alignment vertical="center"/>
    </xf>
    <xf numFmtId="0" fontId="9" fillId="0" borderId="0" xfId="5" applyFont="1" applyFill="1" applyAlignment="1">
      <alignment horizontal="left" vertical="center"/>
    </xf>
    <xf numFmtId="191" fontId="9" fillId="0" borderId="4" xfId="5" applyNumberFormat="1" applyFont="1" applyFill="1" applyBorder="1" applyAlignment="1">
      <alignment vertical="center"/>
    </xf>
    <xf numFmtId="187" fontId="7" fillId="0" borderId="0" xfId="6" applyNumberFormat="1" applyFont="1" applyFill="1" applyAlignment="1">
      <alignment vertical="center"/>
    </xf>
    <xf numFmtId="43" fontId="9" fillId="0" borderId="0" xfId="1" applyFont="1" applyFill="1" applyAlignment="1">
      <alignment vertical="center"/>
    </xf>
    <xf numFmtId="191" fontId="7" fillId="0" borderId="0" xfId="6" applyNumberFormat="1" applyFont="1" applyFill="1" applyAlignment="1">
      <alignment vertical="center"/>
    </xf>
    <xf numFmtId="187" fontId="9" fillId="0" borderId="0" xfId="2" applyNumberFormat="1" applyFont="1" applyFill="1" applyBorder="1" applyAlignment="1">
      <alignment horizontal="center" vertical="center"/>
    </xf>
    <xf numFmtId="187" fontId="9" fillId="0" borderId="0" xfId="0" quotePrefix="1" applyNumberFormat="1" applyFont="1" applyFill="1" applyBorder="1" applyAlignment="1">
      <alignment horizontal="right" vertical="center"/>
    </xf>
    <xf numFmtId="0" fontId="12" fillId="0" borderId="0" xfId="0" applyFont="1" applyFill="1"/>
    <xf numFmtId="49" fontId="8" fillId="0" borderId="0" xfId="0" applyNumberFormat="1" applyFont="1" applyFill="1" applyAlignment="1">
      <alignment horizontal="center" vertical="center"/>
    </xf>
    <xf numFmtId="190" fontId="9" fillId="0" borderId="0" xfId="6" applyNumberFormat="1" applyFont="1" applyFill="1" applyAlignment="1">
      <alignment vertical="center"/>
    </xf>
    <xf numFmtId="187" fontId="9" fillId="0" borderId="0" xfId="6" applyNumberFormat="1" applyFont="1" applyFill="1" applyAlignment="1">
      <alignment vertical="center"/>
    </xf>
    <xf numFmtId="187" fontId="9" fillId="0" borderId="0" xfId="6" applyNumberFormat="1" applyFont="1" applyFill="1" applyBorder="1" applyAlignment="1">
      <alignment vertical="center"/>
    </xf>
    <xf numFmtId="191" fontId="9" fillId="0" borderId="0" xfId="6" applyNumberFormat="1" applyFont="1" applyFill="1" applyBorder="1" applyAlignment="1">
      <alignment vertical="center"/>
    </xf>
    <xf numFmtId="43" fontId="9" fillId="0" borderId="0" xfId="6" applyNumberFormat="1" applyFont="1" applyFill="1" applyAlignment="1">
      <alignment vertical="center"/>
    </xf>
    <xf numFmtId="191" fontId="9" fillId="0" borderId="0" xfId="6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87" fontId="14" fillId="0" borderId="0" xfId="0" applyNumberFormat="1" applyFont="1" applyAlignment="1">
      <alignment vertical="center"/>
    </xf>
    <xf numFmtId="0" fontId="8" fillId="0" borderId="0" xfId="12" applyFont="1" applyAlignment="1">
      <alignment vertical="center"/>
    </xf>
    <xf numFmtId="187" fontId="9" fillId="0" borderId="0" xfId="0" applyNumberFormat="1" applyFont="1" applyAlignment="1">
      <alignment vertical="center"/>
    </xf>
    <xf numFmtId="187" fontId="9" fillId="0" borderId="5" xfId="13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3" fontId="14" fillId="0" borderId="5" xfId="13" applyFont="1" applyFill="1" applyBorder="1" applyAlignment="1">
      <alignment vertical="center"/>
    </xf>
    <xf numFmtId="187" fontId="14" fillId="0" borderId="3" xfId="13" applyNumberFormat="1" applyFont="1" applyFill="1" applyBorder="1" applyAlignment="1">
      <alignment vertical="center"/>
    </xf>
    <xf numFmtId="187" fontId="14" fillId="0" borderId="0" xfId="13" applyNumberFormat="1" applyFont="1" applyFill="1" applyAlignment="1">
      <alignment vertical="center"/>
    </xf>
    <xf numFmtId="187" fontId="14" fillId="0" borderId="0" xfId="14" applyNumberFormat="1" applyFont="1" applyFill="1" applyAlignment="1">
      <alignment vertical="center"/>
    </xf>
    <xf numFmtId="187" fontId="14" fillId="0" borderId="5" xfId="13" applyNumberFormat="1" applyFont="1" applyFill="1" applyBorder="1" applyAlignment="1">
      <alignment vertical="center"/>
    </xf>
    <xf numFmtId="187" fontId="14" fillId="0" borderId="2" xfId="13" applyNumberFormat="1" applyFont="1" applyFill="1" applyBorder="1" applyAlignment="1">
      <alignment vertical="center"/>
    </xf>
    <xf numFmtId="188" fontId="9" fillId="0" borderId="2" xfId="14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188" fontId="9" fillId="0" borderId="0" xfId="14" applyNumberFormat="1" applyFont="1" applyFill="1" applyAlignment="1">
      <alignment vertical="center"/>
    </xf>
    <xf numFmtId="187" fontId="9" fillId="0" borderId="0" xfId="15" applyNumberFormat="1" applyFont="1" applyFill="1" applyAlignment="1">
      <alignment vertical="center"/>
    </xf>
    <xf numFmtId="192" fontId="9" fillId="0" borderId="0" xfId="14" applyNumberFormat="1" applyFont="1" applyFill="1" applyBorder="1" applyAlignment="1">
      <alignment vertical="center"/>
    </xf>
    <xf numFmtId="43" fontId="9" fillId="0" borderId="0" xfId="13" applyFont="1" applyFill="1" applyAlignment="1">
      <alignment vertical="center"/>
    </xf>
    <xf numFmtId="192" fontId="9" fillId="0" borderId="0" xfId="15" applyNumberFormat="1" applyFont="1" applyFill="1" applyAlignment="1">
      <alignment vertical="center"/>
    </xf>
    <xf numFmtId="43" fontId="9" fillId="0" borderId="0" xfId="14" applyFont="1" applyFill="1" applyAlignment="1">
      <alignment vertical="center"/>
    </xf>
    <xf numFmtId="0" fontId="9" fillId="0" borderId="0" xfId="12" applyFont="1" applyAlignment="1">
      <alignment vertical="center"/>
    </xf>
    <xf numFmtId="187" fontId="14" fillId="0" borderId="0" xfId="14" applyNumberFormat="1" applyFont="1" applyFill="1" applyBorder="1" applyAlignment="1">
      <alignment vertical="center"/>
    </xf>
    <xf numFmtId="192" fontId="9" fillId="0" borderId="0" xfId="14" applyNumberFormat="1" applyFont="1" applyFill="1" applyAlignment="1">
      <alignment vertical="center"/>
    </xf>
    <xf numFmtId="187" fontId="15" fillId="0" borderId="0" xfId="14" applyNumberFormat="1" applyFont="1" applyFill="1" applyAlignment="1">
      <alignment vertical="center"/>
    </xf>
    <xf numFmtId="187" fontId="14" fillId="0" borderId="0" xfId="13" applyNumberFormat="1" applyFont="1" applyFill="1" applyBorder="1" applyAlignment="1">
      <alignment vertical="center"/>
    </xf>
    <xf numFmtId="187" fontId="14" fillId="0" borderId="4" xfId="13" applyNumberFormat="1" applyFont="1" applyFill="1" applyBorder="1" applyAlignment="1">
      <alignment vertical="center"/>
    </xf>
    <xf numFmtId="187" fontId="9" fillId="0" borderId="0" xfId="13" applyNumberFormat="1" applyFont="1" applyFill="1" applyAlignment="1">
      <alignment vertical="center"/>
    </xf>
    <xf numFmtId="187" fontId="14" fillId="0" borderId="4" xfId="14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93" fontId="8" fillId="0" borderId="0" xfId="0" applyNumberFormat="1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1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87" fontId="18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12" applyFont="1" applyAlignment="1">
      <alignment vertical="center"/>
    </xf>
    <xf numFmtId="43" fontId="14" fillId="0" borderId="0" xfId="12" applyNumberFormat="1" applyFont="1" applyAlignment="1">
      <alignment vertical="center"/>
    </xf>
    <xf numFmtId="187" fontId="9" fillId="0" borderId="0" xfId="12" applyNumberFormat="1" applyFont="1" applyAlignment="1">
      <alignment vertical="center"/>
    </xf>
    <xf numFmtId="187" fontId="9" fillId="0" borderId="5" xfId="14" applyNumberFormat="1" applyFont="1" applyFill="1" applyBorder="1" applyAlignment="1">
      <alignment vertical="center"/>
    </xf>
    <xf numFmtId="0" fontId="8" fillId="0" borderId="0" xfId="12" applyFont="1" applyAlignment="1">
      <alignment horizontal="right" vertical="center"/>
    </xf>
    <xf numFmtId="43" fontId="14" fillId="0" borderId="5" xfId="14" applyFont="1" applyFill="1" applyBorder="1" applyAlignment="1">
      <alignment vertical="center"/>
    </xf>
    <xf numFmtId="187" fontId="14" fillId="0" borderId="3" xfId="14" applyNumberFormat="1" applyFont="1" applyFill="1" applyBorder="1" applyAlignment="1">
      <alignment vertical="center"/>
    </xf>
    <xf numFmtId="187" fontId="9" fillId="0" borderId="0" xfId="14" applyNumberFormat="1" applyFont="1" applyFill="1" applyAlignment="1">
      <alignment vertical="center"/>
    </xf>
    <xf numFmtId="0" fontId="9" fillId="0" borderId="0" xfId="12" applyFont="1" applyAlignment="1">
      <alignment horizontal="left" vertical="center" indent="1"/>
    </xf>
    <xf numFmtId="192" fontId="9" fillId="0" borderId="4" xfId="15" applyNumberFormat="1" applyFont="1" applyFill="1" applyBorder="1" applyAlignment="1">
      <alignment vertical="center"/>
    </xf>
    <xf numFmtId="188" fontId="9" fillId="0" borderId="4" xfId="14" applyNumberFormat="1" applyFont="1" applyFill="1" applyBorder="1" applyAlignment="1">
      <alignment vertical="center"/>
    </xf>
    <xf numFmtId="192" fontId="9" fillId="0" borderId="4" xfId="14" applyNumberFormat="1" applyFont="1" applyFill="1" applyBorder="1" applyAlignment="1">
      <alignment vertical="center"/>
    </xf>
    <xf numFmtId="187" fontId="9" fillId="0" borderId="0" xfId="14" applyNumberFormat="1" applyFont="1" applyFill="1" applyBorder="1" applyAlignment="1">
      <alignment vertical="center"/>
    </xf>
    <xf numFmtId="43" fontId="15" fillId="0" borderId="0" xfId="14" applyFont="1" applyFill="1" applyAlignment="1">
      <alignment vertical="center"/>
    </xf>
    <xf numFmtId="192" fontId="15" fillId="0" borderId="0" xfId="15" applyNumberFormat="1" applyFont="1" applyFill="1" applyAlignment="1">
      <alignment vertical="center"/>
    </xf>
    <xf numFmtId="187" fontId="14" fillId="0" borderId="0" xfId="15" applyNumberFormat="1" applyFont="1" applyFill="1" applyAlignment="1">
      <alignment vertical="center"/>
    </xf>
    <xf numFmtId="187" fontId="15" fillId="0" borderId="0" xfId="15" applyNumberFormat="1" applyFont="1" applyFill="1" applyAlignment="1">
      <alignment vertical="center"/>
    </xf>
    <xf numFmtId="187" fontId="14" fillId="0" borderId="2" xfId="14" applyNumberFormat="1" applyFont="1" applyFill="1" applyBorder="1" applyAlignment="1">
      <alignment vertical="center"/>
    </xf>
    <xf numFmtId="0" fontId="16" fillId="0" borderId="0" xfId="12" applyFont="1" applyAlignment="1">
      <alignment vertical="center"/>
    </xf>
    <xf numFmtId="0" fontId="17" fillId="0" borderId="0" xfId="12" applyFont="1" applyAlignment="1">
      <alignment horizontal="center" vertical="center"/>
    </xf>
    <xf numFmtId="15" fontId="18" fillId="0" borderId="0" xfId="12" applyNumberFormat="1" applyFont="1" applyAlignment="1">
      <alignment horizontal="center" vertical="center"/>
    </xf>
    <xf numFmtId="187" fontId="18" fillId="0" borderId="0" xfId="12" applyNumberFormat="1" applyFont="1" applyAlignment="1">
      <alignment vertical="center"/>
    </xf>
    <xf numFmtId="0" fontId="18" fillId="0" borderId="0" xfId="12" applyFont="1" applyAlignment="1">
      <alignment vertical="center"/>
    </xf>
    <xf numFmtId="0" fontId="15" fillId="0" borderId="0" xfId="12" applyFont="1" applyAlignment="1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15" fontId="18" fillId="0" borderId="4" xfId="0" applyNumberFormat="1" applyFont="1" applyBorder="1" applyAlignment="1">
      <alignment horizontal="center" vertical="center"/>
    </xf>
    <xf numFmtId="0" fontId="8" fillId="0" borderId="0" xfId="12" applyFont="1" applyAlignment="1">
      <alignment horizontal="center"/>
    </xf>
    <xf numFmtId="15" fontId="18" fillId="0" borderId="4" xfId="12" applyNumberFormat="1" applyFont="1" applyBorder="1" applyAlignment="1">
      <alignment horizontal="center" vertical="center"/>
    </xf>
    <xf numFmtId="0" fontId="8" fillId="0" borderId="4" xfId="12" applyFont="1" applyBorder="1" applyAlignment="1">
      <alignment horizontal="center" vertical="center"/>
    </xf>
  </cellXfs>
  <cellStyles count="16">
    <cellStyle name="Comma" xfId="1" builtinId="3"/>
    <cellStyle name="Comma 2" xfId="2" xr:uid="{00000000-0005-0000-0000-000001000000}"/>
    <cellStyle name="Comma 2 2" xfId="14" xr:uid="{BA6CE4B4-E70E-4847-AE62-202FCE208FAE}"/>
    <cellStyle name="Comma 3" xfId="3" xr:uid="{00000000-0005-0000-0000-000002000000}"/>
    <cellStyle name="Comma 3 2" xfId="4" xr:uid="{00000000-0005-0000-0000-000003000000}"/>
    <cellStyle name="Comma 4" xfId="13" xr:uid="{BDAA81BC-D30E-456A-BEA1-CD088BF6CB5D}"/>
    <cellStyle name="Comma 4 2" xfId="15" xr:uid="{0E356784-4D68-43A9-B84F-9971C641D6A8}"/>
    <cellStyle name="Normal" xfId="0" builtinId="0"/>
    <cellStyle name="Normal 2" xfId="5" xr:uid="{00000000-0005-0000-0000-000005000000}"/>
    <cellStyle name="Normal 2 2" xfId="12" xr:uid="{5D30CE03-2881-4C6C-9993-3B25250E5AAB}"/>
    <cellStyle name="Normal_BLS _T Dec06 1-revised 1.1" xfId="6" xr:uid="{00000000-0005-0000-0000-000006000000}"/>
    <cellStyle name="Output Amounts" xfId="7" xr:uid="{00000000-0005-0000-0000-000007000000}"/>
    <cellStyle name="Output Column Headings" xfId="8" xr:uid="{00000000-0005-0000-0000-000008000000}"/>
    <cellStyle name="Output Line Items" xfId="9" xr:uid="{00000000-0005-0000-0000-000009000000}"/>
    <cellStyle name="Output Report Heading" xfId="10" xr:uid="{00000000-0005-0000-0000-00000A000000}"/>
    <cellStyle name="Output Report Title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28575" cy="9525"/>
    <xdr:pic>
      <xdr:nvPicPr>
        <xdr:cNvPr id="2" name="Picture 24">
          <a:extLst>
            <a:ext uri="{FF2B5EF4-FFF2-40B4-BE49-F238E27FC236}">
              <a16:creationId xmlns:a16="http://schemas.microsoft.com/office/drawing/2014/main" id="{6682A8F5-A866-407C-9E19-4653650F1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28575" cy="28575"/>
    <xdr:pic>
      <xdr:nvPicPr>
        <xdr:cNvPr id="2" name="Picture 24">
          <a:extLst>
            <a:ext uri="{FF2B5EF4-FFF2-40B4-BE49-F238E27FC236}">
              <a16:creationId xmlns:a16="http://schemas.microsoft.com/office/drawing/2014/main" id="{A0AF2C4F-E4C9-4193-80F6-E4CAB4457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77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.1796875" defaultRowHeight="21" customHeight="1" x14ac:dyDescent="0.25"/>
  <cols>
    <col min="1" max="1" width="47.54296875" style="1" customWidth="1"/>
    <col min="2" max="2" width="14.453125" style="1" customWidth="1"/>
    <col min="3" max="3" width="0.81640625" style="1" customWidth="1"/>
    <col min="4" max="4" width="14.453125" style="20" customWidth="1"/>
    <col min="5" max="5" width="1.26953125" style="1" customWidth="1"/>
    <col min="6" max="6" width="14.453125" style="19" customWidth="1"/>
    <col min="7" max="7" width="0.81640625" style="19" customWidth="1"/>
    <col min="8" max="8" width="14.453125" style="20" customWidth="1"/>
    <col min="9" max="9" width="9.1796875" style="1"/>
    <col min="10" max="10" width="17.453125" style="1" bestFit="1" customWidth="1"/>
    <col min="11" max="11" width="12.81640625" style="1" bestFit="1" customWidth="1"/>
    <col min="12" max="16384" width="9.1796875" style="1"/>
  </cols>
  <sheetData>
    <row r="1" spans="1:8" ht="21" customHeight="1" x14ac:dyDescent="0.25">
      <c r="E1" s="21"/>
      <c r="F1" s="53"/>
      <c r="G1" s="22"/>
    </row>
    <row r="2" spans="1:8" s="3" customFormat="1" ht="21" customHeight="1" x14ac:dyDescent="0.25">
      <c r="A2" s="126" t="s">
        <v>0</v>
      </c>
      <c r="B2" s="126"/>
      <c r="C2" s="126"/>
      <c r="D2" s="126"/>
      <c r="E2" s="126"/>
      <c r="F2" s="126"/>
      <c r="G2" s="126"/>
      <c r="H2" s="126"/>
    </row>
    <row r="3" spans="1:8" s="3" customFormat="1" ht="21" customHeight="1" x14ac:dyDescent="0.25">
      <c r="A3" s="126" t="s">
        <v>24</v>
      </c>
      <c r="B3" s="126"/>
      <c r="C3" s="126"/>
      <c r="D3" s="126"/>
      <c r="E3" s="126"/>
      <c r="F3" s="126"/>
      <c r="G3" s="126"/>
      <c r="H3" s="126"/>
    </row>
    <row r="4" spans="1:8" s="3" customFormat="1" ht="21" customHeight="1" x14ac:dyDescent="0.6">
      <c r="A4" s="24" t="s">
        <v>50</v>
      </c>
      <c r="B4" s="24"/>
      <c r="C4" s="24"/>
      <c r="D4" s="24"/>
      <c r="E4" s="24"/>
      <c r="F4" s="25"/>
      <c r="G4" s="25"/>
      <c r="H4" s="24"/>
    </row>
    <row r="5" spans="1:8" s="3" customFormat="1" ht="21" customHeight="1" x14ac:dyDescent="0.6">
      <c r="A5" s="24" t="s">
        <v>39</v>
      </c>
      <c r="B5" s="24"/>
      <c r="C5" s="24"/>
      <c r="D5" s="24"/>
      <c r="E5" s="24"/>
      <c r="F5" s="25"/>
      <c r="G5" s="25"/>
      <c r="H5" s="24"/>
    </row>
    <row r="6" spans="1:8" s="3" customFormat="1" ht="21" customHeight="1" x14ac:dyDescent="0.25">
      <c r="A6" s="4"/>
      <c r="B6" s="2"/>
      <c r="C6" s="4"/>
      <c r="D6" s="14"/>
      <c r="E6" s="5"/>
      <c r="F6" s="14"/>
      <c r="G6" s="14"/>
      <c r="H6" s="6" t="s">
        <v>20</v>
      </c>
    </row>
    <row r="7" spans="1:8" s="3" customFormat="1" ht="21" customHeight="1" x14ac:dyDescent="0.25">
      <c r="A7" s="5"/>
      <c r="B7" s="127" t="s">
        <v>1</v>
      </c>
      <c r="C7" s="127"/>
      <c r="D7" s="127"/>
      <c r="E7" s="127"/>
      <c r="F7" s="127" t="s">
        <v>37</v>
      </c>
      <c r="G7" s="127"/>
      <c r="H7" s="127"/>
    </row>
    <row r="8" spans="1:8" s="3" customFormat="1" ht="21" customHeight="1" x14ac:dyDescent="0.25">
      <c r="B8" s="56" t="s">
        <v>51</v>
      </c>
      <c r="C8" s="56"/>
      <c r="D8" s="56" t="s">
        <v>52</v>
      </c>
      <c r="E8" s="26"/>
      <c r="F8" s="56" t="s">
        <v>51</v>
      </c>
      <c r="G8" s="56"/>
      <c r="H8" s="56" t="s">
        <v>52</v>
      </c>
    </row>
    <row r="9" spans="1:8" s="3" customFormat="1" ht="21" customHeight="1" x14ac:dyDescent="0.25">
      <c r="A9" s="2" t="s">
        <v>2</v>
      </c>
      <c r="B9" s="2"/>
      <c r="C9" s="2"/>
      <c r="D9" s="2"/>
      <c r="F9" s="15"/>
      <c r="G9" s="15"/>
      <c r="H9" s="15"/>
    </row>
    <row r="10" spans="1:8" s="3" customFormat="1" ht="21" customHeight="1" x14ac:dyDescent="0.25">
      <c r="A10" s="28" t="s">
        <v>3</v>
      </c>
      <c r="B10" s="29">
        <v>62551767</v>
      </c>
      <c r="C10" s="28"/>
      <c r="D10" s="29">
        <v>73886309</v>
      </c>
      <c r="E10" s="8"/>
      <c r="F10" s="29">
        <v>57854239</v>
      </c>
      <c r="G10" s="16"/>
      <c r="H10" s="29">
        <v>70013515</v>
      </c>
    </row>
    <row r="11" spans="1:8" s="3" customFormat="1" ht="21" customHeight="1" x14ac:dyDescent="0.25">
      <c r="A11" s="28" t="s">
        <v>25</v>
      </c>
      <c r="B11" s="29">
        <v>801212497</v>
      </c>
      <c r="C11" s="28"/>
      <c r="D11" s="29">
        <v>519036028</v>
      </c>
      <c r="E11" s="8"/>
      <c r="F11" s="29">
        <v>626065197</v>
      </c>
      <c r="G11" s="16"/>
      <c r="H11" s="29">
        <v>374778755</v>
      </c>
    </row>
    <row r="12" spans="1:8" s="3" customFormat="1" ht="21" customHeight="1" x14ac:dyDescent="0.25">
      <c r="A12" s="28" t="s">
        <v>48</v>
      </c>
      <c r="B12" s="29">
        <v>84341349</v>
      </c>
      <c r="C12" s="28"/>
      <c r="D12" s="29">
        <v>57936242</v>
      </c>
      <c r="E12" s="8"/>
      <c r="F12" s="29">
        <v>96497917</v>
      </c>
      <c r="G12" s="16"/>
      <c r="H12" s="29">
        <v>69359414</v>
      </c>
    </row>
    <row r="13" spans="1:8" s="3" customFormat="1" ht="21" customHeight="1" x14ac:dyDescent="0.25">
      <c r="A13" s="28" t="s">
        <v>45</v>
      </c>
      <c r="B13" s="29">
        <v>42359296</v>
      </c>
      <c r="C13" s="28"/>
      <c r="D13" s="29">
        <v>67560232</v>
      </c>
      <c r="E13" s="8"/>
      <c r="F13" s="29">
        <v>41749252</v>
      </c>
      <c r="G13" s="16"/>
      <c r="H13" s="29">
        <v>66143443</v>
      </c>
    </row>
    <row r="14" spans="1:8" s="3" customFormat="1" ht="21" customHeight="1" x14ac:dyDescent="0.25">
      <c r="A14" s="28" t="s">
        <v>26</v>
      </c>
      <c r="B14" s="34">
        <v>803636528</v>
      </c>
      <c r="C14" s="28"/>
      <c r="D14" s="34">
        <v>758482179</v>
      </c>
      <c r="E14" s="8"/>
      <c r="F14" s="34">
        <v>663088369</v>
      </c>
      <c r="G14" s="16"/>
      <c r="H14" s="34">
        <v>670444629</v>
      </c>
    </row>
    <row r="15" spans="1:8" s="3" customFormat="1" ht="21" customHeight="1" x14ac:dyDescent="0.25">
      <c r="A15" s="28" t="s">
        <v>4</v>
      </c>
      <c r="B15" s="29">
        <v>1328586</v>
      </c>
      <c r="C15" s="28"/>
      <c r="D15" s="29">
        <v>911321</v>
      </c>
      <c r="E15" s="8"/>
      <c r="F15" s="34">
        <v>144316959</v>
      </c>
      <c r="G15" s="16"/>
      <c r="H15" s="34">
        <v>144589329</v>
      </c>
    </row>
    <row r="16" spans="1:8" s="3" customFormat="1" ht="21" customHeight="1" x14ac:dyDescent="0.25">
      <c r="A16" s="28" t="s">
        <v>27</v>
      </c>
      <c r="B16" s="54">
        <v>2376026685</v>
      </c>
      <c r="C16" s="28"/>
      <c r="D16" s="54">
        <v>2189102088</v>
      </c>
      <c r="E16" s="8"/>
      <c r="F16" s="54">
        <v>2025671183</v>
      </c>
      <c r="G16" s="28"/>
      <c r="H16" s="54">
        <v>1896205127</v>
      </c>
    </row>
    <row r="17" spans="1:11" s="3" customFormat="1" ht="21" customHeight="1" x14ac:dyDescent="0.6">
      <c r="A17" s="28" t="s">
        <v>5</v>
      </c>
      <c r="B17" s="37">
        <v>9495944</v>
      </c>
      <c r="C17" s="28"/>
      <c r="D17" s="37">
        <v>9753914</v>
      </c>
      <c r="E17" s="8"/>
      <c r="F17" s="37">
        <v>8498534</v>
      </c>
      <c r="G17" s="16"/>
      <c r="H17" s="37">
        <v>7754245</v>
      </c>
    </row>
    <row r="18" spans="1:11" s="3" customFormat="1" ht="21" customHeight="1" x14ac:dyDescent="0.6">
      <c r="A18" s="28" t="s">
        <v>6</v>
      </c>
      <c r="B18" s="37">
        <v>64980166</v>
      </c>
      <c r="C18" s="28"/>
      <c r="D18" s="37">
        <v>65049861</v>
      </c>
      <c r="E18" s="8"/>
      <c r="F18" s="37">
        <v>54181783</v>
      </c>
      <c r="G18" s="16"/>
      <c r="H18" s="37">
        <v>55460373</v>
      </c>
    </row>
    <row r="19" spans="1:11" s="3" customFormat="1" ht="21" customHeight="1" x14ac:dyDescent="0.6">
      <c r="A19" s="28" t="s">
        <v>49</v>
      </c>
      <c r="B19" s="37">
        <v>36808534</v>
      </c>
      <c r="C19" s="28"/>
      <c r="D19" s="37">
        <v>32307811</v>
      </c>
      <c r="E19" s="8"/>
      <c r="F19" s="37">
        <v>1579427</v>
      </c>
      <c r="G19" s="16"/>
      <c r="H19" s="37">
        <v>1451391</v>
      </c>
    </row>
    <row r="20" spans="1:11" s="3" customFormat="1" ht="21" customHeight="1" x14ac:dyDescent="0.6">
      <c r="A20" s="28" t="s">
        <v>47</v>
      </c>
      <c r="B20" s="37">
        <v>6336519</v>
      </c>
      <c r="C20" s="28"/>
      <c r="D20" s="37">
        <v>7939617</v>
      </c>
      <c r="E20" s="8"/>
      <c r="F20" s="37">
        <v>2532787</v>
      </c>
      <c r="G20" s="16"/>
      <c r="H20" s="37">
        <v>2082884</v>
      </c>
    </row>
    <row r="21" spans="1:11" s="3" customFormat="1" ht="21" customHeight="1" x14ac:dyDescent="0.6">
      <c r="A21" s="28" t="s">
        <v>42</v>
      </c>
      <c r="B21" s="37">
        <v>12906449</v>
      </c>
      <c r="C21" s="28"/>
      <c r="D21" s="37">
        <v>12833047</v>
      </c>
      <c r="E21" s="8"/>
      <c r="F21" s="37">
        <v>12779785</v>
      </c>
      <c r="G21" s="16"/>
      <c r="H21" s="37">
        <v>12699962</v>
      </c>
    </row>
    <row r="22" spans="1:11" s="3" customFormat="1" ht="21" customHeight="1" x14ac:dyDescent="0.6">
      <c r="A22" s="28" t="s">
        <v>7</v>
      </c>
      <c r="B22" s="35">
        <v>31296588</v>
      </c>
      <c r="C22" s="28"/>
      <c r="D22" s="35">
        <v>28161036</v>
      </c>
      <c r="E22" s="8"/>
      <c r="F22" s="37">
        <v>19016792</v>
      </c>
      <c r="G22" s="16"/>
      <c r="H22" s="36">
        <v>13977916</v>
      </c>
      <c r="I22" s="57"/>
      <c r="J22" s="15"/>
      <c r="K22" s="15"/>
    </row>
    <row r="23" spans="1:11" s="3" customFormat="1" ht="21" customHeight="1" thickBot="1" x14ac:dyDescent="0.3">
      <c r="A23" s="38" t="s">
        <v>8</v>
      </c>
      <c r="B23" s="13">
        <f>B10+B11+B12+B13+B14+B15+B16+B17+B18+B19+B20+B21+B22</f>
        <v>4333280908</v>
      </c>
      <c r="C23" s="38"/>
      <c r="D23" s="13">
        <f>D10+D11+D12+D13+D14+D15+D16+D17+D18+D19+D20+D21+D22</f>
        <v>3822959685</v>
      </c>
      <c r="E23" s="8"/>
      <c r="F23" s="13">
        <f>F10+F11+F12+F13+F14+F15+F16+F17+F18+F19+F20+F21+F22</f>
        <v>3753832224</v>
      </c>
      <c r="G23" s="16"/>
      <c r="H23" s="13">
        <f>H10+H11+H12+H13+H14+H15+H16+H17+H18+H19+H20+H21+H22</f>
        <v>3384960983</v>
      </c>
      <c r="J23" s="10"/>
      <c r="K23" s="59"/>
    </row>
    <row r="24" spans="1:11" s="3" customFormat="1" ht="21" customHeight="1" thickTop="1" x14ac:dyDescent="0.25">
      <c r="A24" s="28"/>
      <c r="B24" s="33"/>
      <c r="C24" s="38"/>
      <c r="D24" s="33"/>
      <c r="E24" s="8"/>
      <c r="F24" s="18"/>
      <c r="G24" s="16"/>
      <c r="H24" s="16"/>
      <c r="I24" s="57"/>
    </row>
    <row r="25" spans="1:11" s="3" customFormat="1" ht="21" customHeight="1" x14ac:dyDescent="0.55000000000000004">
      <c r="A25" s="55"/>
      <c r="B25" s="33"/>
      <c r="C25" s="38"/>
      <c r="D25" s="33"/>
      <c r="E25" s="8"/>
      <c r="F25" s="18"/>
      <c r="G25" s="16"/>
      <c r="H25" s="16"/>
    </row>
    <row r="26" spans="1:11" s="3" customFormat="1" ht="21" customHeight="1" x14ac:dyDescent="0.25">
      <c r="A26" s="38"/>
      <c r="B26" s="33"/>
      <c r="C26" s="38"/>
      <c r="D26" s="33"/>
      <c r="E26" s="8"/>
      <c r="F26" s="18"/>
      <c r="G26" s="16"/>
      <c r="H26" s="16"/>
    </row>
    <row r="27" spans="1:11" s="3" customFormat="1" ht="21" customHeight="1" x14ac:dyDescent="0.25">
      <c r="A27" s="38"/>
      <c r="B27" s="33"/>
      <c r="C27" s="38"/>
      <c r="D27" s="33"/>
      <c r="E27" s="8"/>
      <c r="F27" s="16"/>
      <c r="G27" s="16"/>
      <c r="H27" s="16"/>
    </row>
    <row r="28" spans="1:11" s="3" customFormat="1" ht="21" customHeight="1" x14ac:dyDescent="0.25">
      <c r="A28" s="38"/>
      <c r="B28" s="33"/>
      <c r="C28" s="38"/>
      <c r="D28" s="33"/>
      <c r="E28" s="8"/>
      <c r="F28" s="16"/>
      <c r="G28" s="16"/>
      <c r="H28" s="16"/>
    </row>
    <row r="29" spans="1:11" s="3" customFormat="1" ht="21" customHeight="1" x14ac:dyDescent="0.25">
      <c r="A29" s="38"/>
      <c r="B29" s="33"/>
      <c r="C29" s="38"/>
      <c r="D29" s="33"/>
      <c r="E29" s="8"/>
      <c r="F29" s="16"/>
      <c r="G29" s="16"/>
      <c r="H29" s="16"/>
    </row>
    <row r="30" spans="1:11" s="3" customFormat="1" ht="21" customHeight="1" x14ac:dyDescent="0.25">
      <c r="A30" s="38"/>
      <c r="B30" s="33"/>
      <c r="C30" s="38"/>
      <c r="D30" s="33"/>
      <c r="E30" s="8"/>
      <c r="F30" s="16"/>
      <c r="G30" s="16"/>
      <c r="H30" s="16"/>
    </row>
    <row r="31" spans="1:11" s="3" customFormat="1" ht="21" customHeight="1" x14ac:dyDescent="0.25">
      <c r="A31" s="38"/>
      <c r="B31" s="33"/>
      <c r="C31" s="38"/>
      <c r="D31" s="33"/>
      <c r="E31" s="8"/>
      <c r="F31" s="16"/>
      <c r="G31" s="16"/>
      <c r="H31" s="16"/>
    </row>
    <row r="32" spans="1:11" s="3" customFormat="1" ht="21" customHeight="1" x14ac:dyDescent="0.25">
      <c r="A32" s="38"/>
      <c r="B32" s="33"/>
      <c r="C32" s="38"/>
      <c r="D32" s="33"/>
      <c r="E32" s="8"/>
      <c r="F32" s="16"/>
      <c r="G32" s="16"/>
      <c r="H32" s="16"/>
    </row>
    <row r="33" spans="1:8" s="3" customFormat="1" ht="21" customHeight="1" x14ac:dyDescent="0.25">
      <c r="A33" s="38"/>
      <c r="B33" s="33"/>
      <c r="C33" s="38"/>
      <c r="D33" s="33"/>
      <c r="E33" s="8"/>
      <c r="F33" s="16"/>
      <c r="G33" s="16"/>
      <c r="H33" s="16"/>
    </row>
    <row r="34" spans="1:8" s="3" customFormat="1" ht="21" customHeight="1" x14ac:dyDescent="0.25">
      <c r="A34" s="38"/>
      <c r="B34" s="33"/>
      <c r="C34" s="38"/>
      <c r="D34" s="33"/>
      <c r="E34" s="8"/>
      <c r="F34" s="16"/>
      <c r="G34" s="16"/>
      <c r="H34" s="16"/>
    </row>
    <row r="35" spans="1:8" s="3" customFormat="1" ht="21" customHeight="1" x14ac:dyDescent="0.25">
      <c r="A35" s="38"/>
      <c r="B35" s="33"/>
      <c r="C35" s="38"/>
      <c r="D35" s="33"/>
      <c r="E35" s="8"/>
      <c r="F35" s="16"/>
      <c r="G35" s="16"/>
      <c r="H35" s="16"/>
    </row>
    <row r="36" spans="1:8" s="3" customFormat="1" ht="21" customHeight="1" x14ac:dyDescent="0.25">
      <c r="A36" s="38"/>
      <c r="B36" s="33"/>
      <c r="C36" s="38"/>
      <c r="D36" s="33"/>
      <c r="E36" s="8"/>
      <c r="F36" s="16"/>
      <c r="G36" s="16"/>
      <c r="H36" s="16"/>
    </row>
    <row r="37" spans="1:8" s="3" customFormat="1" ht="21" customHeight="1" x14ac:dyDescent="0.25">
      <c r="A37" s="38"/>
      <c r="B37" s="33"/>
      <c r="C37" s="38"/>
      <c r="D37" s="33"/>
      <c r="E37" s="8"/>
      <c r="F37" s="16"/>
      <c r="G37" s="16"/>
      <c r="H37" s="16"/>
    </row>
    <row r="38" spans="1:8" s="3" customFormat="1" ht="21" customHeight="1" x14ac:dyDescent="0.25">
      <c r="A38" s="38"/>
      <c r="B38" s="33"/>
      <c r="C38" s="38"/>
      <c r="D38" s="33"/>
      <c r="E38" s="8"/>
      <c r="F38" s="16"/>
      <c r="G38" s="16"/>
      <c r="H38" s="16"/>
    </row>
    <row r="39" spans="1:8" s="3" customFormat="1" ht="21" customHeight="1" x14ac:dyDescent="0.25">
      <c r="A39" s="38"/>
      <c r="B39" s="33"/>
      <c r="C39" s="38"/>
      <c r="D39" s="33"/>
      <c r="E39" s="8"/>
      <c r="F39" s="16"/>
      <c r="G39" s="16"/>
      <c r="H39" s="16"/>
    </row>
    <row r="40" spans="1:8" s="3" customFormat="1" ht="21" customHeight="1" x14ac:dyDescent="0.25">
      <c r="A40" s="38"/>
      <c r="B40" s="33"/>
      <c r="C40" s="38"/>
      <c r="D40" s="33"/>
      <c r="E40" s="8"/>
      <c r="F40" s="16"/>
      <c r="G40" s="16"/>
      <c r="H40" s="16"/>
    </row>
    <row r="41" spans="1:8" s="3" customFormat="1" ht="21" customHeight="1" x14ac:dyDescent="0.25">
      <c r="A41" s="38"/>
      <c r="B41" s="33"/>
      <c r="C41" s="38"/>
      <c r="D41" s="33"/>
      <c r="E41" s="8"/>
      <c r="F41" s="16"/>
      <c r="G41" s="16"/>
      <c r="H41" s="16"/>
    </row>
    <row r="42" spans="1:8" s="3" customFormat="1" ht="21" customHeight="1" x14ac:dyDescent="0.25">
      <c r="A42" s="39" t="s">
        <v>30</v>
      </c>
      <c r="B42" s="39"/>
      <c r="C42" s="39"/>
      <c r="D42" s="39"/>
      <c r="E42" s="8"/>
      <c r="F42" s="16"/>
      <c r="G42" s="16"/>
      <c r="H42" s="16"/>
    </row>
    <row r="43" spans="1:8" s="3" customFormat="1" ht="21" customHeight="1" x14ac:dyDescent="0.25">
      <c r="A43" s="40" t="s">
        <v>21</v>
      </c>
      <c r="B43" s="10">
        <v>3156939789</v>
      </c>
      <c r="C43" s="40"/>
      <c r="D43" s="10">
        <v>2810862624</v>
      </c>
      <c r="E43" s="8"/>
      <c r="F43" s="7">
        <v>2665646333</v>
      </c>
      <c r="G43" s="16"/>
      <c r="H43" s="7">
        <v>2485596798</v>
      </c>
    </row>
    <row r="44" spans="1:8" s="3" customFormat="1" ht="21" customHeight="1" x14ac:dyDescent="0.25">
      <c r="A44" s="28" t="s">
        <v>41</v>
      </c>
      <c r="B44" s="10">
        <v>288708547</v>
      </c>
      <c r="C44" s="28"/>
      <c r="D44" s="10">
        <v>219149193</v>
      </c>
      <c r="E44" s="8"/>
      <c r="F44" s="7">
        <v>280748435</v>
      </c>
      <c r="G44" s="16"/>
      <c r="H44" s="7">
        <v>162499180</v>
      </c>
    </row>
    <row r="45" spans="1:8" s="3" customFormat="1" ht="21" customHeight="1" x14ac:dyDescent="0.25">
      <c r="A45" s="28" t="s">
        <v>9</v>
      </c>
      <c r="B45" s="10">
        <v>8112863</v>
      </c>
      <c r="C45" s="28"/>
      <c r="D45" s="10">
        <v>7257360</v>
      </c>
      <c r="E45" s="8"/>
      <c r="F45" s="7">
        <v>8112243</v>
      </c>
      <c r="G45" s="16"/>
      <c r="H45" s="7">
        <v>6702768</v>
      </c>
    </row>
    <row r="46" spans="1:8" s="3" customFormat="1" ht="21" customHeight="1" x14ac:dyDescent="0.25">
      <c r="A46" s="28" t="s">
        <v>43</v>
      </c>
      <c r="B46" s="10">
        <v>20833104</v>
      </c>
      <c r="C46" s="28"/>
      <c r="D46" s="10">
        <v>19256663</v>
      </c>
      <c r="E46" s="8"/>
      <c r="F46" s="7">
        <v>20566545</v>
      </c>
      <c r="G46" s="16"/>
      <c r="H46" s="7">
        <v>19056520</v>
      </c>
    </row>
    <row r="47" spans="1:8" s="3" customFormat="1" ht="21" customHeight="1" x14ac:dyDescent="0.25">
      <c r="A47" s="48" t="s">
        <v>44</v>
      </c>
      <c r="B47" s="10">
        <v>50264330</v>
      </c>
      <c r="C47" s="48"/>
      <c r="D47" s="10">
        <v>57127821</v>
      </c>
      <c r="E47" s="8"/>
      <c r="F47" s="7">
        <v>49716357</v>
      </c>
      <c r="G47" s="16"/>
      <c r="H47" s="7">
        <v>56212287</v>
      </c>
    </row>
    <row r="48" spans="1:8" s="3" customFormat="1" ht="21" customHeight="1" x14ac:dyDescent="0.25">
      <c r="A48" s="48" t="s">
        <v>28</v>
      </c>
      <c r="B48" s="10">
        <v>183239266</v>
      </c>
      <c r="C48" s="48"/>
      <c r="D48" s="10">
        <v>136176779</v>
      </c>
      <c r="E48" s="8"/>
      <c r="F48" s="7">
        <v>182379356</v>
      </c>
      <c r="G48" s="16"/>
      <c r="H48" s="7">
        <v>133963539</v>
      </c>
    </row>
    <row r="49" spans="1:11" s="3" customFormat="1" ht="21" customHeight="1" x14ac:dyDescent="0.25">
      <c r="A49" s="28" t="s">
        <v>22</v>
      </c>
      <c r="B49" s="27">
        <v>25814558</v>
      </c>
      <c r="C49" s="28"/>
      <c r="D49" s="27">
        <v>27305660</v>
      </c>
      <c r="E49" s="8"/>
      <c r="F49" s="27">
        <v>23595568</v>
      </c>
      <c r="G49" s="16"/>
      <c r="H49" s="27">
        <v>25065453</v>
      </c>
    </row>
    <row r="50" spans="1:11" s="3" customFormat="1" ht="21" customHeight="1" x14ac:dyDescent="0.25">
      <c r="A50" s="28" t="s">
        <v>46</v>
      </c>
      <c r="B50" s="27">
        <v>1358026</v>
      </c>
      <c r="C50" s="28"/>
      <c r="D50" s="27">
        <v>2447583</v>
      </c>
      <c r="E50" s="8"/>
      <c r="F50" s="27">
        <v>984178</v>
      </c>
      <c r="G50" s="16"/>
      <c r="H50" s="27">
        <v>2588682</v>
      </c>
    </row>
    <row r="51" spans="1:11" s="3" customFormat="1" ht="21" customHeight="1" x14ac:dyDescent="0.25">
      <c r="A51" s="28" t="s">
        <v>10</v>
      </c>
      <c r="B51" s="27">
        <v>103417868</v>
      </c>
      <c r="C51" s="28"/>
      <c r="D51" s="27">
        <v>93128867</v>
      </c>
      <c r="E51" s="8"/>
      <c r="F51" s="27">
        <v>57310822</v>
      </c>
      <c r="G51" s="16"/>
      <c r="H51" s="27">
        <v>53792151</v>
      </c>
    </row>
    <row r="52" spans="1:11" s="3" customFormat="1" ht="21" customHeight="1" x14ac:dyDescent="0.25">
      <c r="A52" s="30" t="s">
        <v>38</v>
      </c>
      <c r="B52" s="9">
        <f>SUM(B43:B51)</f>
        <v>3838688351</v>
      </c>
      <c r="C52" s="30"/>
      <c r="D52" s="9">
        <f>SUM(D43:D51)</f>
        <v>3372712550</v>
      </c>
      <c r="E52" s="8"/>
      <c r="F52" s="9">
        <f>SUM(F43:F51)</f>
        <v>3289059837</v>
      </c>
      <c r="G52" s="16"/>
      <c r="H52" s="9">
        <f>SUM(H43:H51)</f>
        <v>2945477378</v>
      </c>
      <c r="J52" s="51"/>
      <c r="K52" s="61"/>
    </row>
    <row r="53" spans="1:11" s="3" customFormat="1" ht="21" customHeight="1" x14ac:dyDescent="0.25">
      <c r="A53" s="30"/>
      <c r="B53" s="10"/>
      <c r="C53" s="30"/>
      <c r="D53" s="10"/>
      <c r="E53" s="8"/>
      <c r="F53" s="10"/>
      <c r="G53" s="16"/>
      <c r="H53" s="10"/>
    </row>
    <row r="54" spans="1:11" s="3" customFormat="1" ht="21" customHeight="1" x14ac:dyDescent="0.25">
      <c r="A54" s="28" t="s">
        <v>29</v>
      </c>
      <c r="B54" s="42"/>
      <c r="C54" s="28"/>
      <c r="D54" s="42"/>
      <c r="E54" s="8"/>
      <c r="F54" s="16"/>
      <c r="G54" s="16"/>
      <c r="H54" s="16"/>
    </row>
    <row r="55" spans="1:11" s="3" customFormat="1" ht="21" customHeight="1" x14ac:dyDescent="0.25">
      <c r="A55" s="40" t="s">
        <v>11</v>
      </c>
      <c r="B55" s="42"/>
      <c r="C55" s="40"/>
      <c r="D55" s="42"/>
      <c r="E55" s="8"/>
      <c r="F55" s="16"/>
      <c r="G55" s="16"/>
      <c r="H55" s="16"/>
      <c r="J55" s="51"/>
    </row>
    <row r="56" spans="1:11" s="3" customFormat="1" ht="21" customHeight="1" x14ac:dyDescent="0.25">
      <c r="A56" s="30" t="s">
        <v>12</v>
      </c>
      <c r="B56" s="42"/>
      <c r="C56" s="30"/>
      <c r="D56" s="42"/>
      <c r="E56" s="8"/>
      <c r="F56" s="16"/>
      <c r="G56" s="16"/>
      <c r="H56" s="16"/>
    </row>
    <row r="57" spans="1:11" s="3" customFormat="1" ht="21" customHeight="1" thickBot="1" x14ac:dyDescent="0.3">
      <c r="A57" s="44" t="s">
        <v>19</v>
      </c>
      <c r="B57" s="45">
        <v>16550</v>
      </c>
      <c r="C57" s="44"/>
      <c r="D57" s="45">
        <v>16550</v>
      </c>
      <c r="E57" s="11"/>
      <c r="F57" s="45">
        <v>16550</v>
      </c>
      <c r="G57" s="16"/>
      <c r="H57" s="45">
        <v>16550</v>
      </c>
    </row>
    <row r="58" spans="1:11" s="3" customFormat="1" ht="21" customHeight="1" thickTop="1" thickBot="1" x14ac:dyDescent="0.3">
      <c r="A58" s="44" t="s">
        <v>18</v>
      </c>
      <c r="B58" s="45">
        <v>39983450</v>
      </c>
      <c r="C58" s="44"/>
      <c r="D58" s="45">
        <v>39983450</v>
      </c>
      <c r="E58" s="11"/>
      <c r="F58" s="45">
        <v>39983450</v>
      </c>
      <c r="G58" s="16"/>
      <c r="H58" s="45">
        <v>39983450</v>
      </c>
    </row>
    <row r="59" spans="1:11" s="3" customFormat="1" ht="21" customHeight="1" thickTop="1" x14ac:dyDescent="0.25">
      <c r="A59" s="46" t="s">
        <v>13</v>
      </c>
      <c r="B59" s="47"/>
      <c r="C59" s="46"/>
      <c r="D59" s="47"/>
      <c r="E59" s="11"/>
      <c r="F59" s="17"/>
      <c r="G59" s="17"/>
      <c r="H59" s="17"/>
    </row>
    <row r="60" spans="1:11" s="3" customFormat="1" ht="21" customHeight="1" x14ac:dyDescent="0.25">
      <c r="A60" s="44" t="s">
        <v>40</v>
      </c>
      <c r="B60" s="43">
        <v>19088429</v>
      </c>
      <c r="C60" s="44"/>
      <c r="D60" s="43">
        <v>19088429</v>
      </c>
      <c r="E60" s="11"/>
      <c r="F60" s="43">
        <v>19088429</v>
      </c>
      <c r="G60" s="16"/>
      <c r="H60" s="43">
        <v>19088429</v>
      </c>
    </row>
    <row r="61" spans="1:11" s="3" customFormat="1" ht="21" customHeight="1" x14ac:dyDescent="0.25">
      <c r="A61" s="48" t="s">
        <v>14</v>
      </c>
      <c r="B61" s="42">
        <v>56346232</v>
      </c>
      <c r="C61" s="48"/>
      <c r="D61" s="42">
        <v>56346232</v>
      </c>
      <c r="E61" s="11"/>
      <c r="F61" s="42">
        <v>56346232</v>
      </c>
      <c r="G61" s="16"/>
      <c r="H61" s="42">
        <v>56346232</v>
      </c>
    </row>
    <row r="62" spans="1:11" s="3" customFormat="1" ht="21" customHeight="1" x14ac:dyDescent="0.25">
      <c r="A62" s="48" t="s">
        <v>31</v>
      </c>
      <c r="B62" s="42">
        <v>66348614</v>
      </c>
      <c r="C62" s="48"/>
      <c r="D62" s="42">
        <f>47253415+3423</f>
        <v>47256838</v>
      </c>
      <c r="E62" s="8"/>
      <c r="F62" s="42">
        <v>57340405</v>
      </c>
      <c r="G62" s="17"/>
      <c r="H62" s="42">
        <v>52849874</v>
      </c>
    </row>
    <row r="63" spans="1:11" s="3" customFormat="1" ht="21" customHeight="1" x14ac:dyDescent="0.25">
      <c r="A63" s="28" t="s">
        <v>15</v>
      </c>
      <c r="B63" s="42"/>
      <c r="C63" s="28"/>
      <c r="D63" s="42"/>
      <c r="E63" s="8"/>
      <c r="F63" s="16"/>
      <c r="G63" s="16"/>
      <c r="H63" s="16"/>
    </row>
    <row r="64" spans="1:11" s="3" customFormat="1" ht="21" customHeight="1" x14ac:dyDescent="0.25">
      <c r="A64" s="30" t="s">
        <v>16</v>
      </c>
      <c r="B64" s="42"/>
      <c r="C64" s="30"/>
      <c r="D64" s="42"/>
      <c r="E64" s="8"/>
      <c r="F64" s="18"/>
      <c r="G64" s="18"/>
      <c r="H64" s="18"/>
    </row>
    <row r="65" spans="1:11" s="3" customFormat="1" ht="21" customHeight="1" x14ac:dyDescent="0.25">
      <c r="A65" s="44" t="s">
        <v>32</v>
      </c>
      <c r="B65" s="41">
        <v>26000000</v>
      </c>
      <c r="C65" s="31"/>
      <c r="D65" s="41">
        <v>25000000</v>
      </c>
      <c r="E65" s="8"/>
      <c r="F65" s="41">
        <v>26000000</v>
      </c>
      <c r="G65" s="16"/>
      <c r="H65" s="41">
        <v>25000000</v>
      </c>
    </row>
    <row r="66" spans="1:11" s="3" customFormat="1" ht="21" customHeight="1" x14ac:dyDescent="0.25">
      <c r="A66" s="44" t="s">
        <v>23</v>
      </c>
      <c r="B66" s="41">
        <v>116500000</v>
      </c>
      <c r="C66" s="31"/>
      <c r="D66" s="41">
        <v>111500000</v>
      </c>
      <c r="E66" s="11"/>
      <c r="F66" s="41">
        <v>116500000</v>
      </c>
      <c r="G66" s="16"/>
      <c r="H66" s="41">
        <v>111500000</v>
      </c>
    </row>
    <row r="67" spans="1:11" s="3" customFormat="1" ht="21" customHeight="1" x14ac:dyDescent="0.25">
      <c r="A67" s="30" t="s">
        <v>17</v>
      </c>
      <c r="B67" s="49">
        <v>208443791</v>
      </c>
      <c r="C67" s="30"/>
      <c r="D67" s="49">
        <v>189822190</v>
      </c>
      <c r="E67" s="8"/>
      <c r="F67" s="49">
        <v>189497321</v>
      </c>
      <c r="G67" s="16"/>
      <c r="H67" s="49">
        <f>170314091+4384979</f>
        <v>174699070</v>
      </c>
    </row>
    <row r="68" spans="1:11" s="3" customFormat="1" ht="21" customHeight="1" x14ac:dyDescent="0.25">
      <c r="A68" s="30" t="s">
        <v>36</v>
      </c>
      <c r="B68" s="42">
        <f>SUM(B60:B67)</f>
        <v>492727066</v>
      </c>
      <c r="C68" s="30"/>
      <c r="D68" s="42">
        <f>SUM(D60:D67)</f>
        <v>449013689</v>
      </c>
      <c r="E68" s="8"/>
      <c r="F68" s="42">
        <f>SUM(F60:F67)</f>
        <v>464772387</v>
      </c>
      <c r="G68" s="16"/>
      <c r="H68" s="42">
        <f>SUM(H60:H67)</f>
        <v>439483605</v>
      </c>
      <c r="K68" s="62"/>
    </row>
    <row r="69" spans="1:11" s="3" customFormat="1" ht="21" customHeight="1" x14ac:dyDescent="0.25">
      <c r="A69" s="28" t="s">
        <v>33</v>
      </c>
      <c r="B69" s="32">
        <v>1865491</v>
      </c>
      <c r="C69" s="28"/>
      <c r="D69" s="32">
        <v>1233446</v>
      </c>
      <c r="E69" s="8"/>
      <c r="F69" s="32">
        <v>0</v>
      </c>
      <c r="G69" s="16"/>
      <c r="H69" s="32">
        <v>0</v>
      </c>
      <c r="J69" s="60"/>
    </row>
    <row r="70" spans="1:11" s="3" customFormat="1" ht="21" customHeight="1" x14ac:dyDescent="0.25">
      <c r="A70" s="30" t="s">
        <v>34</v>
      </c>
      <c r="B70" s="42">
        <f>SUM(B68:B69)</f>
        <v>494592557</v>
      </c>
      <c r="C70" s="30"/>
      <c r="D70" s="42">
        <f>SUM(D68:D69)</f>
        <v>450247135</v>
      </c>
      <c r="E70" s="8"/>
      <c r="F70" s="42">
        <f>SUM(F68:F69)</f>
        <v>464772387</v>
      </c>
      <c r="G70" s="16"/>
      <c r="H70" s="42">
        <f>SUM(H68:H69)</f>
        <v>439483605</v>
      </c>
      <c r="J70" s="15"/>
    </row>
    <row r="71" spans="1:11" s="3" customFormat="1" ht="21" customHeight="1" thickBot="1" x14ac:dyDescent="0.3">
      <c r="A71" s="38" t="s">
        <v>35</v>
      </c>
      <c r="B71" s="12">
        <f>+B70+B52</f>
        <v>4333280908</v>
      </c>
      <c r="C71" s="38"/>
      <c r="D71" s="12">
        <f>+D70+D52</f>
        <v>3822959685</v>
      </c>
      <c r="E71" s="8"/>
      <c r="F71" s="12">
        <f>F52+F70</f>
        <v>3753832224</v>
      </c>
      <c r="G71" s="16"/>
      <c r="H71" s="12">
        <f>H52+H70</f>
        <v>3384960983</v>
      </c>
      <c r="J71" s="10"/>
      <c r="K71" s="58"/>
    </row>
    <row r="72" spans="1:11" s="3" customFormat="1" ht="21" customHeight="1" thickTop="1" x14ac:dyDescent="0.25">
      <c r="A72" s="28"/>
      <c r="B72" s="51"/>
      <c r="C72" s="51"/>
      <c r="D72" s="51"/>
      <c r="E72" s="51"/>
      <c r="F72" s="51"/>
      <c r="G72" s="51"/>
      <c r="H72" s="51"/>
      <c r="J72" s="15"/>
    </row>
    <row r="73" spans="1:11" s="23" customFormat="1" ht="21" customHeight="1" x14ac:dyDescent="0.25">
      <c r="A73" s="1"/>
      <c r="B73" s="50"/>
      <c r="C73" s="1"/>
      <c r="D73" s="50"/>
      <c r="E73" s="1"/>
      <c r="F73" s="50"/>
      <c r="G73" s="19"/>
      <c r="H73" s="50"/>
    </row>
    <row r="74" spans="1:11" s="23" customFormat="1" ht="21" customHeight="1" x14ac:dyDescent="0.25">
      <c r="A74" s="1"/>
      <c r="B74" s="52"/>
      <c r="C74" s="1"/>
      <c r="D74" s="20"/>
      <c r="E74" s="1"/>
      <c r="F74" s="20"/>
      <c r="G74" s="19"/>
      <c r="H74" s="20"/>
    </row>
    <row r="75" spans="1:11" ht="21" customHeight="1" x14ac:dyDescent="0.25">
      <c r="B75" s="52"/>
      <c r="F75" s="20"/>
    </row>
    <row r="76" spans="1:11" ht="21" customHeight="1" x14ac:dyDescent="0.25">
      <c r="F76" s="20"/>
    </row>
    <row r="77" spans="1:11" ht="21" customHeight="1" x14ac:dyDescent="0.25">
      <c r="F77" s="20"/>
    </row>
  </sheetData>
  <sheetProtection algorithmName="SHA-512" hashValue="/Ygv2aeszB4A8cuqiyM3ibWp6VjZ3jwOigydbtfO2DNVV9GD1kjYUQ1iYgNw2rfroGHpSFhGYwv7q0spoDI4mA==" saltValue="jQDCdArCMgbTb8oOSY0HbA==" spinCount="100000" sheet="1" objects="1" scenarios="1"/>
  <mergeCells count="4">
    <mergeCell ref="A2:H2"/>
    <mergeCell ref="A3:H3"/>
    <mergeCell ref="B7:E7"/>
    <mergeCell ref="F7:H7"/>
  </mergeCells>
  <printOptions horizontalCentered="1"/>
  <pageMargins left="0" right="0" top="0.98425196850393704" bottom="0.27559055118110237" header="0.27559055118110237" footer="0.11811023622047245"/>
  <pageSetup paperSize="9" scale="90" orientation="portrait" cellComments="asDisplayed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EC86-EE4F-464B-A226-55C23CE55112}">
  <dimension ref="A1:T78"/>
  <sheetViews>
    <sheetView zoomScaleNormal="100" workbookViewId="0">
      <pane xSplit="6" ySplit="8" topLeftCell="G9" activePane="bottomRight" state="frozen"/>
      <selection activeCell="J67" sqref="J67"/>
      <selection pane="topRight" activeCell="J67" sqref="J67"/>
      <selection pane="bottomLeft" activeCell="J67" sqref="J67"/>
      <selection pane="bottomRight" sqref="A1:Q1"/>
    </sheetView>
  </sheetViews>
  <sheetFormatPr defaultColWidth="9.1796875" defaultRowHeight="19" x14ac:dyDescent="0.25"/>
  <cols>
    <col min="1" max="5" width="1.7265625" style="63" customWidth="1"/>
    <col min="6" max="6" width="39.54296875" style="63" customWidth="1"/>
    <col min="7" max="7" width="13.1796875" style="64" customWidth="1"/>
    <col min="8" max="8" width="1" style="63" customWidth="1"/>
    <col min="9" max="9" width="13.1796875" style="64" customWidth="1"/>
    <col min="10" max="10" width="1" style="63" customWidth="1"/>
    <col min="11" max="11" width="13.1796875" style="63" customWidth="1"/>
    <col min="12" max="12" width="2.1796875" style="63" customWidth="1"/>
    <col min="13" max="13" width="13.1796875" style="64" customWidth="1"/>
    <col min="14" max="14" width="1" style="63" customWidth="1"/>
    <col min="15" max="15" width="13.1796875" style="64" customWidth="1"/>
    <col min="16" max="16" width="1" style="63" customWidth="1"/>
    <col min="17" max="17" width="13.1796875" style="63" customWidth="1"/>
    <col min="18" max="18" width="9.1796875" style="63"/>
    <col min="19" max="19" width="9.81640625" style="63" customWidth="1"/>
    <col min="20" max="20" width="9.81640625" style="63" bestFit="1" customWidth="1"/>
    <col min="21" max="16384" width="9.1796875" style="63"/>
  </cols>
  <sheetData>
    <row r="1" spans="1:20" ht="18" customHeight="1" x14ac:dyDescent="0.6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01"/>
    </row>
    <row r="2" spans="1:20" ht="18" customHeight="1" x14ac:dyDescent="0.6">
      <c r="A2" s="128" t="s">
        <v>107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20" ht="18" customHeight="1" x14ac:dyDescent="0.6">
      <c r="A3" s="128" t="s">
        <v>106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0" ht="18" customHeight="1" x14ac:dyDescent="0.6">
      <c r="A4" s="128" t="s">
        <v>39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20" ht="12" customHeight="1" x14ac:dyDescent="0.25">
      <c r="G5" s="99"/>
      <c r="I5" s="99"/>
      <c r="K5" s="67"/>
      <c r="M5" s="100"/>
      <c r="N5" s="70"/>
      <c r="O5" s="99"/>
      <c r="P5" s="70"/>
      <c r="Q5" s="69" t="s">
        <v>20</v>
      </c>
    </row>
    <row r="6" spans="1:20" ht="18" customHeight="1" x14ac:dyDescent="0.25">
      <c r="G6" s="130" t="s">
        <v>1</v>
      </c>
      <c r="H6" s="130"/>
      <c r="I6" s="130"/>
      <c r="J6" s="130"/>
      <c r="K6" s="130"/>
      <c r="L6" s="98"/>
      <c r="M6" s="129" t="s">
        <v>37</v>
      </c>
      <c r="N6" s="129"/>
      <c r="O6" s="129"/>
      <c r="P6" s="129"/>
      <c r="Q6" s="129"/>
    </row>
    <row r="7" spans="1:20" ht="20.25" customHeight="1" x14ac:dyDescent="0.25">
      <c r="G7" s="96">
        <v>44561</v>
      </c>
      <c r="I7" s="97" t="s">
        <v>105</v>
      </c>
      <c r="K7" s="96">
        <v>44196</v>
      </c>
      <c r="M7" s="96">
        <v>44561</v>
      </c>
      <c r="O7" s="97" t="s">
        <v>105</v>
      </c>
      <c r="Q7" s="96">
        <v>44196</v>
      </c>
    </row>
    <row r="8" spans="1:20" ht="12" customHeight="1" x14ac:dyDescent="0.25">
      <c r="G8" s="63"/>
      <c r="I8" s="63"/>
      <c r="M8" s="70"/>
      <c r="N8" s="95"/>
      <c r="O8" s="70"/>
      <c r="P8" s="95"/>
      <c r="Q8" s="70"/>
    </row>
    <row r="9" spans="1:20" ht="12" customHeight="1" x14ac:dyDescent="0.25">
      <c r="K9" s="64"/>
      <c r="Q9" s="64"/>
    </row>
    <row r="10" spans="1:20" ht="7.5" customHeight="1" x14ac:dyDescent="0.25">
      <c r="K10" s="64"/>
      <c r="Q10" s="64"/>
    </row>
    <row r="11" spans="1:20" ht="21.75" customHeight="1" x14ac:dyDescent="0.25">
      <c r="A11" s="63" t="s">
        <v>104</v>
      </c>
      <c r="G11" s="73">
        <v>30021788</v>
      </c>
      <c r="I11" s="73">
        <v>28855162</v>
      </c>
      <c r="K11" s="73">
        <v>27452250</v>
      </c>
      <c r="M11" s="73">
        <v>21872486</v>
      </c>
      <c r="O11" s="73">
        <v>21111565</v>
      </c>
      <c r="Q11" s="73">
        <v>20884379</v>
      </c>
      <c r="R11" s="67"/>
      <c r="S11" s="67"/>
      <c r="T11" s="67"/>
    </row>
    <row r="12" spans="1:20" ht="21.75" customHeight="1" x14ac:dyDescent="0.25">
      <c r="A12" s="63" t="s">
        <v>103</v>
      </c>
      <c r="G12" s="73">
        <v>8305466</v>
      </c>
      <c r="I12" s="73">
        <v>8149823</v>
      </c>
      <c r="K12" s="73">
        <v>8188125</v>
      </c>
      <c r="L12" s="94"/>
      <c r="M12" s="73">
        <v>5550179</v>
      </c>
      <c r="O12" s="73">
        <v>5373953</v>
      </c>
      <c r="Q12" s="73">
        <v>5612310</v>
      </c>
      <c r="R12" s="67"/>
      <c r="S12" s="67"/>
      <c r="T12" s="67"/>
    </row>
    <row r="13" spans="1:20" ht="21.75" customHeight="1" x14ac:dyDescent="0.25">
      <c r="C13" s="63" t="s">
        <v>102</v>
      </c>
      <c r="G13" s="76">
        <f>G11-G12</f>
        <v>21716322</v>
      </c>
      <c r="I13" s="76">
        <f>I11-I12</f>
        <v>20705339</v>
      </c>
      <c r="K13" s="76">
        <f>K11-K12</f>
        <v>19264125</v>
      </c>
      <c r="M13" s="76">
        <f>M11-M12</f>
        <v>16322307</v>
      </c>
      <c r="O13" s="76">
        <f>O11-O12</f>
        <v>15737612</v>
      </c>
      <c r="Q13" s="76">
        <f>Q11-Q12</f>
        <v>15272069</v>
      </c>
      <c r="R13" s="67"/>
      <c r="S13" s="67"/>
      <c r="T13" s="67"/>
    </row>
    <row r="14" spans="1:20" ht="21.75" customHeight="1" x14ac:dyDescent="0.25">
      <c r="A14" s="63" t="s">
        <v>101</v>
      </c>
      <c r="G14" s="73">
        <v>10440867</v>
      </c>
      <c r="I14" s="73">
        <v>9727190</v>
      </c>
      <c r="K14" s="73">
        <v>9119953</v>
      </c>
      <c r="M14" s="73">
        <v>7215002</v>
      </c>
      <c r="O14" s="73">
        <v>6836120</v>
      </c>
      <c r="Q14" s="73">
        <v>7043921</v>
      </c>
      <c r="R14" s="67"/>
      <c r="S14" s="67"/>
      <c r="T14" s="67"/>
    </row>
    <row r="15" spans="1:20" ht="21.75" customHeight="1" x14ac:dyDescent="0.25">
      <c r="A15" s="63" t="s">
        <v>100</v>
      </c>
      <c r="G15" s="73">
        <v>2834256</v>
      </c>
      <c r="I15" s="73">
        <v>2354310</v>
      </c>
      <c r="K15" s="73">
        <v>2763795</v>
      </c>
      <c r="M15" s="73">
        <v>2353426</v>
      </c>
      <c r="O15" s="73">
        <v>1895868</v>
      </c>
      <c r="Q15" s="73">
        <v>2341077</v>
      </c>
      <c r="R15" s="67"/>
      <c r="S15" s="67"/>
      <c r="T15" s="67"/>
    </row>
    <row r="16" spans="1:20" ht="21.75" customHeight="1" x14ac:dyDescent="0.25">
      <c r="C16" s="63" t="s">
        <v>99</v>
      </c>
      <c r="G16" s="76">
        <f>G14-G15</f>
        <v>7606611</v>
      </c>
      <c r="I16" s="76">
        <f>I14-I15</f>
        <v>7372880</v>
      </c>
      <c r="K16" s="76">
        <f>K14-K15</f>
        <v>6356158</v>
      </c>
      <c r="M16" s="76">
        <f>M14-M15</f>
        <v>4861576</v>
      </c>
      <c r="O16" s="76">
        <f>O14-O15</f>
        <v>4940252</v>
      </c>
      <c r="Q16" s="76">
        <f>Q14-Q15</f>
        <v>4702844</v>
      </c>
      <c r="R16" s="67"/>
      <c r="S16" s="67"/>
      <c r="T16" s="67"/>
    </row>
    <row r="17" spans="1:20" ht="21.75" customHeight="1" x14ac:dyDescent="0.25">
      <c r="A17" s="63" t="s">
        <v>98</v>
      </c>
      <c r="G17" s="89"/>
      <c r="I17" s="89"/>
      <c r="K17" s="89"/>
      <c r="M17" s="89"/>
      <c r="O17" s="89"/>
      <c r="Q17" s="89"/>
      <c r="R17" s="67"/>
      <c r="S17" s="67"/>
      <c r="T17" s="67"/>
    </row>
    <row r="18" spans="1:20" ht="21.75" customHeight="1" x14ac:dyDescent="0.25">
      <c r="B18" s="63" t="s">
        <v>97</v>
      </c>
      <c r="G18" s="73">
        <v>4796252</v>
      </c>
      <c r="I18" s="73">
        <v>5029667</v>
      </c>
      <c r="K18" s="86">
        <v>3702590</v>
      </c>
      <c r="M18" s="73">
        <v>4163505</v>
      </c>
      <c r="O18" s="73">
        <v>4533791</v>
      </c>
      <c r="Q18" s="86">
        <v>2530103</v>
      </c>
      <c r="R18" s="67"/>
      <c r="S18" s="67"/>
      <c r="T18" s="67"/>
    </row>
    <row r="19" spans="1:20" ht="21.75" customHeight="1" x14ac:dyDescent="0.25">
      <c r="A19" s="63" t="s">
        <v>96</v>
      </c>
      <c r="G19" s="74">
        <v>459336</v>
      </c>
      <c r="I19" s="74">
        <v>164851</v>
      </c>
      <c r="K19" s="74">
        <v>479931</v>
      </c>
      <c r="M19" s="87">
        <v>-200855</v>
      </c>
      <c r="O19" s="73">
        <v>9901</v>
      </c>
      <c r="Q19" s="74">
        <v>248648</v>
      </c>
      <c r="R19" s="67"/>
      <c r="S19" s="67"/>
      <c r="T19" s="67"/>
    </row>
    <row r="20" spans="1:20" ht="21.75" customHeight="1" x14ac:dyDescent="0.25">
      <c r="A20" s="63" t="s">
        <v>95</v>
      </c>
      <c r="G20" s="74">
        <v>34731</v>
      </c>
      <c r="I20" s="74">
        <v>116972</v>
      </c>
      <c r="K20" s="74">
        <v>7343</v>
      </c>
      <c r="M20" s="73">
        <v>0</v>
      </c>
      <c r="O20" s="73">
        <v>0</v>
      </c>
      <c r="Q20" s="74">
        <v>0</v>
      </c>
      <c r="R20" s="67"/>
      <c r="S20" s="67"/>
      <c r="T20" s="67"/>
    </row>
    <row r="21" spans="1:20" ht="21.75" customHeight="1" x14ac:dyDescent="0.25">
      <c r="A21" s="85" t="s">
        <v>93</v>
      </c>
      <c r="B21" s="93"/>
      <c r="C21" s="93"/>
      <c r="D21" s="93"/>
      <c r="E21" s="93"/>
      <c r="F21" s="93"/>
      <c r="G21" s="91">
        <v>256854</v>
      </c>
      <c r="I21" s="91">
        <v>93288</v>
      </c>
      <c r="K21" s="74">
        <v>553293</v>
      </c>
      <c r="M21" s="73">
        <v>196089</v>
      </c>
      <c r="O21" s="73">
        <v>81036</v>
      </c>
      <c r="Q21" s="74">
        <v>544916</v>
      </c>
      <c r="R21" s="67"/>
      <c r="S21" s="67"/>
      <c r="T21" s="67"/>
    </row>
    <row r="22" spans="1:20" ht="21.75" customHeight="1" x14ac:dyDescent="0.25">
      <c r="A22" s="85" t="s">
        <v>94</v>
      </c>
      <c r="B22" s="93"/>
      <c r="C22" s="93"/>
      <c r="D22" s="93"/>
      <c r="E22" s="93"/>
      <c r="F22" s="93"/>
      <c r="G22" s="91">
        <v>279417</v>
      </c>
      <c r="I22" s="91">
        <v>641190</v>
      </c>
      <c r="K22" s="74">
        <v>214928</v>
      </c>
      <c r="M22" s="73">
        <v>304903</v>
      </c>
      <c r="O22" s="73">
        <v>1199994</v>
      </c>
      <c r="Q22" s="74">
        <v>259847</v>
      </c>
      <c r="R22" s="67"/>
      <c r="S22" s="67"/>
      <c r="T22" s="67"/>
    </row>
    <row r="23" spans="1:20" ht="21.75" customHeight="1" x14ac:dyDescent="0.25">
      <c r="A23" s="63" t="s">
        <v>92</v>
      </c>
      <c r="G23" s="90">
        <v>264376</v>
      </c>
      <c r="I23" s="90">
        <v>306080</v>
      </c>
      <c r="K23" s="92">
        <v>49615</v>
      </c>
      <c r="M23" s="73">
        <v>73505</v>
      </c>
      <c r="O23" s="73">
        <v>137722</v>
      </c>
      <c r="Q23" s="74">
        <v>31912</v>
      </c>
      <c r="R23" s="67"/>
      <c r="S23" s="67"/>
      <c r="T23" s="67"/>
    </row>
    <row r="24" spans="1:20" ht="21.75" customHeight="1" x14ac:dyDescent="0.25">
      <c r="C24" s="63" t="s">
        <v>91</v>
      </c>
      <c r="G24" s="76">
        <f>G13+G16+SUM(G18:G23)</f>
        <v>35413899</v>
      </c>
      <c r="I24" s="76">
        <f>I13+I16+SUM(I18:I23)</f>
        <v>34430267</v>
      </c>
      <c r="K24" s="76">
        <f>K13+K16+SUM(K18:K23)</f>
        <v>30627983</v>
      </c>
      <c r="M24" s="76">
        <f>M13+M16+SUM(M18:M23)</f>
        <v>25721030</v>
      </c>
      <c r="O24" s="76">
        <f>O13+O16+SUM(O18:O23)</f>
        <v>26640308</v>
      </c>
      <c r="Q24" s="76">
        <f>Q13+Q16+SUM(Q18:Q23)</f>
        <v>23590339</v>
      </c>
      <c r="R24" s="67"/>
      <c r="S24" s="67"/>
      <c r="T24" s="67"/>
    </row>
    <row r="25" spans="1:20" ht="21.75" customHeight="1" x14ac:dyDescent="0.25">
      <c r="A25" s="63" t="s">
        <v>90</v>
      </c>
      <c r="G25" s="73"/>
      <c r="I25" s="73"/>
      <c r="K25" s="73"/>
      <c r="M25" s="73"/>
      <c r="O25" s="73"/>
      <c r="Q25" s="73"/>
      <c r="R25" s="67"/>
      <c r="S25" s="67"/>
      <c r="T25" s="67"/>
    </row>
    <row r="26" spans="1:20" ht="21.75" customHeight="1" x14ac:dyDescent="0.25">
      <c r="C26" s="63" t="s">
        <v>89</v>
      </c>
      <c r="G26" s="73">
        <v>8841105</v>
      </c>
      <c r="I26" s="73">
        <v>8805301</v>
      </c>
      <c r="K26" s="74">
        <v>8247982</v>
      </c>
      <c r="M26" s="73">
        <v>6147467</v>
      </c>
      <c r="O26" s="73">
        <v>6370363</v>
      </c>
      <c r="Q26" s="74">
        <v>6141689</v>
      </c>
      <c r="R26" s="67"/>
      <c r="S26" s="67"/>
      <c r="T26" s="67"/>
    </row>
    <row r="27" spans="1:20" ht="21.75" customHeight="1" x14ac:dyDescent="0.25">
      <c r="C27" s="63" t="s">
        <v>88</v>
      </c>
      <c r="G27" s="73">
        <v>86289</v>
      </c>
      <c r="I27" s="73">
        <v>46686</v>
      </c>
      <c r="K27" s="74">
        <v>45465</v>
      </c>
      <c r="M27" s="73">
        <v>51020</v>
      </c>
      <c r="O27" s="73">
        <v>16350</v>
      </c>
      <c r="Q27" s="74">
        <v>51020</v>
      </c>
      <c r="R27" s="67"/>
      <c r="S27" s="67"/>
      <c r="T27" s="67"/>
    </row>
    <row r="28" spans="1:20" ht="21.75" customHeight="1" x14ac:dyDescent="0.25">
      <c r="C28" s="63" t="s">
        <v>87</v>
      </c>
      <c r="G28" s="73">
        <v>5068427</v>
      </c>
      <c r="I28" s="73">
        <v>2853790</v>
      </c>
      <c r="K28" s="74">
        <v>4422144</v>
      </c>
      <c r="M28" s="73">
        <v>4102177</v>
      </c>
      <c r="O28" s="73">
        <v>2051644</v>
      </c>
      <c r="Q28" s="74">
        <v>3662478</v>
      </c>
      <c r="R28" s="67"/>
      <c r="S28" s="67"/>
      <c r="T28" s="67"/>
    </row>
    <row r="29" spans="1:20" ht="21.75" customHeight="1" x14ac:dyDescent="0.25">
      <c r="C29" s="63" t="s">
        <v>86</v>
      </c>
      <c r="G29" s="73">
        <v>758641</v>
      </c>
      <c r="I29" s="73">
        <v>780472</v>
      </c>
      <c r="K29" s="74">
        <v>698693</v>
      </c>
      <c r="M29" s="73">
        <v>729641</v>
      </c>
      <c r="O29" s="73">
        <v>765393</v>
      </c>
      <c r="Q29" s="74">
        <v>684118</v>
      </c>
      <c r="R29" s="67"/>
      <c r="S29" s="67"/>
      <c r="T29" s="67"/>
    </row>
    <row r="30" spans="1:20" ht="21.75" customHeight="1" x14ac:dyDescent="0.25">
      <c r="C30" s="63" t="s">
        <v>23</v>
      </c>
      <c r="G30" s="90">
        <v>4581730</v>
      </c>
      <c r="I30" s="90">
        <v>3393030</v>
      </c>
      <c r="K30" s="92">
        <v>6729804</v>
      </c>
      <c r="M30" s="90">
        <v>3052207</v>
      </c>
      <c r="O30" s="90">
        <v>2086391</v>
      </c>
      <c r="Q30" s="92">
        <v>4779407</v>
      </c>
      <c r="R30" s="67"/>
      <c r="S30" s="67"/>
      <c r="T30" s="67"/>
    </row>
    <row r="31" spans="1:20" ht="21.75" customHeight="1" x14ac:dyDescent="0.25">
      <c r="E31" s="63" t="s">
        <v>85</v>
      </c>
      <c r="G31" s="76">
        <f>SUM(G26:G30)</f>
        <v>19336192</v>
      </c>
      <c r="I31" s="76">
        <f>SUM(I26:I30)</f>
        <v>15879279</v>
      </c>
      <c r="K31" s="76">
        <f>SUM(K26:K30)</f>
        <v>20144088</v>
      </c>
      <c r="M31" s="76">
        <f>SUM(M26:M30)</f>
        <v>14082512</v>
      </c>
      <c r="O31" s="76">
        <f>SUM(O26:O30)</f>
        <v>11290141</v>
      </c>
      <c r="Q31" s="76">
        <f>SUM(Q26:Q30)</f>
        <v>15318712</v>
      </c>
      <c r="R31" s="67"/>
      <c r="S31" s="67"/>
      <c r="T31" s="67"/>
    </row>
    <row r="32" spans="1:20" ht="21.75" customHeight="1" x14ac:dyDescent="0.25">
      <c r="A32" s="63" t="s">
        <v>84</v>
      </c>
      <c r="G32" s="76">
        <v>8127418</v>
      </c>
      <c r="I32" s="76">
        <v>9869540</v>
      </c>
      <c r="K32" s="76">
        <v>7203181</v>
      </c>
      <c r="M32" s="76">
        <v>5918224</v>
      </c>
      <c r="O32" s="76">
        <v>7809403</v>
      </c>
      <c r="Q32" s="76">
        <v>5920216</v>
      </c>
      <c r="R32" s="67"/>
      <c r="S32" s="67"/>
      <c r="T32" s="67"/>
    </row>
    <row r="33" spans="1:20" ht="21.75" customHeight="1" x14ac:dyDescent="0.25">
      <c r="A33" s="63" t="s">
        <v>83</v>
      </c>
      <c r="G33" s="73">
        <f>+G24-G31-G32</f>
        <v>7950289</v>
      </c>
      <c r="I33" s="73">
        <f>+I24-I31-I32</f>
        <v>8681448</v>
      </c>
      <c r="K33" s="73">
        <f>+K24-K31-K32</f>
        <v>3280714</v>
      </c>
      <c r="M33" s="73">
        <f>+M24-M31-M32</f>
        <v>5720294</v>
      </c>
      <c r="O33" s="73">
        <f>+O24-O31-O32</f>
        <v>7540764</v>
      </c>
      <c r="Q33" s="73">
        <f>+Q24-Q31-Q32</f>
        <v>2351411</v>
      </c>
      <c r="R33" s="67"/>
      <c r="S33" s="67"/>
      <c r="T33" s="67"/>
    </row>
    <row r="34" spans="1:20" ht="21.75" customHeight="1" x14ac:dyDescent="0.25">
      <c r="A34" s="63" t="s">
        <v>82</v>
      </c>
      <c r="G34" s="91">
        <v>1516746</v>
      </c>
      <c r="I34" s="91">
        <v>1662705</v>
      </c>
      <c r="K34" s="91">
        <v>798576</v>
      </c>
      <c r="M34" s="90">
        <v>1206132</v>
      </c>
      <c r="O34" s="90">
        <v>1259208</v>
      </c>
      <c r="Q34" s="90">
        <v>633554</v>
      </c>
      <c r="R34" s="67"/>
      <c r="S34" s="67"/>
      <c r="T34" s="67"/>
    </row>
    <row r="35" spans="1:20" ht="21.75" customHeight="1" x14ac:dyDescent="0.25">
      <c r="A35" s="63" t="s">
        <v>81</v>
      </c>
      <c r="G35" s="76">
        <f>G33-G34</f>
        <v>6433543</v>
      </c>
      <c r="I35" s="76">
        <f>I33-I34</f>
        <v>7018743</v>
      </c>
      <c r="K35" s="76">
        <f>K33-K34</f>
        <v>2482138</v>
      </c>
      <c r="M35" s="76">
        <f>M33-M34</f>
        <v>4514162</v>
      </c>
      <c r="O35" s="76">
        <f>O33-O34</f>
        <v>6281556</v>
      </c>
      <c r="Q35" s="76">
        <f>Q33-Q34</f>
        <v>1717857</v>
      </c>
      <c r="R35" s="67"/>
      <c r="S35" s="67"/>
      <c r="T35" s="67"/>
    </row>
    <row r="36" spans="1:20" ht="21.75" customHeight="1" x14ac:dyDescent="0.25">
      <c r="A36" s="66"/>
      <c r="G36" s="89"/>
      <c r="I36" s="89"/>
      <c r="K36" s="89"/>
      <c r="M36" s="89"/>
      <c r="O36" s="89"/>
      <c r="Q36" s="89"/>
      <c r="R36" s="67"/>
      <c r="S36" s="67"/>
      <c r="T36" s="67"/>
    </row>
    <row r="37" spans="1:20" ht="21.75" customHeight="1" x14ac:dyDescent="0.25">
      <c r="A37" s="63" t="s">
        <v>80</v>
      </c>
      <c r="G37" s="89"/>
      <c r="I37" s="89"/>
      <c r="K37" s="89"/>
      <c r="M37" s="89"/>
      <c r="O37" s="89"/>
      <c r="Q37" s="89"/>
      <c r="R37" s="67"/>
      <c r="S37" s="67"/>
      <c r="T37" s="67"/>
    </row>
    <row r="38" spans="1:20" ht="21.75" customHeight="1" x14ac:dyDescent="0.25">
      <c r="C38" s="63" t="s">
        <v>79</v>
      </c>
      <c r="G38" s="89"/>
      <c r="I38" s="89"/>
      <c r="K38" s="89"/>
      <c r="M38" s="89"/>
      <c r="O38" s="89"/>
      <c r="Q38" s="89"/>
      <c r="R38" s="67"/>
      <c r="S38" s="67"/>
      <c r="T38" s="67"/>
    </row>
    <row r="39" spans="1:20" ht="21.75" customHeight="1" x14ac:dyDescent="0.25">
      <c r="D39" s="63" t="s">
        <v>72</v>
      </c>
      <c r="G39" s="89"/>
      <c r="I39" s="89"/>
      <c r="K39" s="89"/>
      <c r="M39" s="89"/>
      <c r="O39" s="89"/>
      <c r="Q39" s="89"/>
      <c r="R39" s="67"/>
      <c r="S39" s="67"/>
      <c r="T39" s="67"/>
    </row>
    <row r="40" spans="1:20" ht="21.75" customHeight="1" x14ac:dyDescent="0.25">
      <c r="E40" s="63" t="s">
        <v>78</v>
      </c>
      <c r="G40" s="89"/>
      <c r="I40" s="89"/>
      <c r="K40" s="89"/>
      <c r="M40" s="89"/>
      <c r="O40" s="89"/>
      <c r="Q40" s="89"/>
      <c r="R40" s="67"/>
      <c r="S40" s="67"/>
      <c r="T40" s="67"/>
    </row>
    <row r="41" spans="1:20" ht="21.75" customHeight="1" x14ac:dyDescent="0.25">
      <c r="F41" s="63" t="s">
        <v>69</v>
      </c>
      <c r="G41" s="87">
        <v>-735262</v>
      </c>
      <c r="I41" s="87">
        <v>-2067939</v>
      </c>
      <c r="K41" s="73">
        <v>3339388</v>
      </c>
      <c r="M41" s="87">
        <v>-454149</v>
      </c>
      <c r="O41" s="87">
        <v>-2337764</v>
      </c>
      <c r="Q41" s="73">
        <v>3119748</v>
      </c>
      <c r="R41" s="67"/>
      <c r="S41" s="67"/>
      <c r="T41" s="67"/>
    </row>
    <row r="42" spans="1:20" ht="21.75" customHeight="1" x14ac:dyDescent="0.25">
      <c r="E42" s="63" t="s">
        <v>77</v>
      </c>
      <c r="G42" s="73"/>
      <c r="I42" s="73"/>
      <c r="K42" s="73"/>
      <c r="M42" s="73"/>
      <c r="O42" s="73"/>
      <c r="Q42" s="73"/>
      <c r="R42" s="67"/>
      <c r="S42" s="67"/>
      <c r="T42" s="67"/>
    </row>
    <row r="43" spans="1:20" ht="21.75" customHeight="1" x14ac:dyDescent="0.25">
      <c r="F43" s="63" t="s">
        <v>76</v>
      </c>
      <c r="G43" s="87">
        <v>-73681</v>
      </c>
      <c r="I43" s="87">
        <v>-97581</v>
      </c>
      <c r="K43" s="73">
        <v>42725</v>
      </c>
      <c r="M43" s="87">
        <v>-73681</v>
      </c>
      <c r="O43" s="87">
        <v>-97581</v>
      </c>
      <c r="Q43" s="73">
        <v>42725</v>
      </c>
      <c r="R43" s="67"/>
      <c r="S43" s="67"/>
      <c r="T43" s="67"/>
    </row>
    <row r="44" spans="1:20" ht="21.75" customHeight="1" x14ac:dyDescent="0.25">
      <c r="E44" s="63" t="s">
        <v>75</v>
      </c>
      <c r="G44" s="73"/>
      <c r="I44" s="73"/>
      <c r="K44" s="88"/>
      <c r="M44" s="73"/>
      <c r="O44" s="73"/>
      <c r="Q44" s="74"/>
      <c r="R44" s="67"/>
      <c r="S44" s="67"/>
      <c r="T44" s="67"/>
    </row>
    <row r="45" spans="1:20" ht="21.75" customHeight="1" x14ac:dyDescent="0.25">
      <c r="F45" s="63" t="s">
        <v>74</v>
      </c>
      <c r="G45" s="87">
        <v>-2024579</v>
      </c>
      <c r="I45" s="73">
        <v>12446341</v>
      </c>
      <c r="K45" s="87">
        <v>-1970246</v>
      </c>
      <c r="M45" s="87">
        <v>-792651</v>
      </c>
      <c r="O45" s="80">
        <v>2935576</v>
      </c>
      <c r="Q45" s="87">
        <v>-1211759</v>
      </c>
      <c r="R45" s="67"/>
      <c r="S45" s="67"/>
      <c r="T45" s="67"/>
    </row>
    <row r="46" spans="1:20" ht="21.75" customHeight="1" x14ac:dyDescent="0.25">
      <c r="E46" s="63" t="s">
        <v>62</v>
      </c>
      <c r="G46" s="87"/>
      <c r="I46" s="87"/>
      <c r="K46" s="87"/>
      <c r="M46" s="87"/>
      <c r="O46" s="87"/>
      <c r="Q46" s="87"/>
      <c r="R46" s="67"/>
      <c r="S46" s="67"/>
      <c r="T46" s="67"/>
    </row>
    <row r="47" spans="1:20" ht="21.75" customHeight="1" x14ac:dyDescent="0.25">
      <c r="F47" s="63" t="s">
        <v>61</v>
      </c>
      <c r="G47" s="73">
        <v>310710</v>
      </c>
      <c r="I47" s="73">
        <v>313356</v>
      </c>
      <c r="K47" s="87">
        <v>-595341</v>
      </c>
      <c r="M47" s="73">
        <v>243360</v>
      </c>
      <c r="O47" s="73">
        <v>377433</v>
      </c>
      <c r="Q47" s="87">
        <v>-541792</v>
      </c>
      <c r="R47" s="67"/>
      <c r="S47" s="67"/>
      <c r="T47" s="67"/>
    </row>
    <row r="48" spans="1:20" ht="21.75" customHeight="1" x14ac:dyDescent="0.25">
      <c r="C48" s="63" t="s">
        <v>73</v>
      </c>
      <c r="G48" s="81"/>
      <c r="I48" s="81"/>
      <c r="K48" s="81"/>
      <c r="M48" s="81"/>
      <c r="O48" s="81"/>
      <c r="Q48" s="81"/>
      <c r="R48" s="67"/>
      <c r="S48" s="67"/>
      <c r="T48" s="67"/>
    </row>
    <row r="49" spans="1:20" ht="21.75" customHeight="1" x14ac:dyDescent="0.25">
      <c r="D49" s="63" t="s">
        <v>72</v>
      </c>
      <c r="G49" s="81"/>
      <c r="I49" s="81"/>
      <c r="K49" s="81"/>
      <c r="M49" s="81"/>
      <c r="O49" s="81"/>
      <c r="Q49" s="81"/>
      <c r="R49" s="67"/>
      <c r="S49" s="67"/>
      <c r="T49" s="67"/>
    </row>
    <row r="50" spans="1:20" ht="21.75" customHeight="1" x14ac:dyDescent="0.25">
      <c r="E50" s="63" t="s">
        <v>71</v>
      </c>
      <c r="G50" s="86">
        <v>643546</v>
      </c>
      <c r="I50" s="86">
        <v>0</v>
      </c>
      <c r="K50" s="73">
        <v>129128</v>
      </c>
      <c r="M50" s="73">
        <v>0</v>
      </c>
      <c r="O50" s="73">
        <v>0</v>
      </c>
      <c r="Q50" s="84">
        <v>0</v>
      </c>
      <c r="R50" s="67"/>
      <c r="S50" s="67"/>
      <c r="T50" s="67"/>
    </row>
    <row r="51" spans="1:20" ht="21.75" customHeight="1" x14ac:dyDescent="0.25">
      <c r="E51" s="63" t="s">
        <v>70</v>
      </c>
      <c r="G51" s="81"/>
      <c r="I51" s="81"/>
      <c r="K51" s="84"/>
      <c r="M51" s="81"/>
      <c r="O51" s="81"/>
      <c r="Q51" s="84"/>
      <c r="R51" s="67"/>
      <c r="S51" s="67"/>
      <c r="T51" s="67"/>
    </row>
    <row r="52" spans="1:20" ht="21.75" customHeight="1" x14ac:dyDescent="0.25">
      <c r="F52" s="63" t="s">
        <v>69</v>
      </c>
      <c r="G52" s="73">
        <v>747016</v>
      </c>
      <c r="I52" s="73">
        <v>4522104</v>
      </c>
      <c r="K52" s="73">
        <v>11927996</v>
      </c>
      <c r="M52" s="73">
        <v>768546</v>
      </c>
      <c r="O52" s="73">
        <v>4466401</v>
      </c>
      <c r="Q52" s="73">
        <v>11871429</v>
      </c>
      <c r="R52" s="67"/>
      <c r="S52" s="67"/>
      <c r="T52" s="67"/>
    </row>
    <row r="53" spans="1:20" ht="21.75" customHeight="1" x14ac:dyDescent="0.25">
      <c r="E53" s="63" t="s">
        <v>68</v>
      </c>
      <c r="G53" s="81"/>
      <c r="I53" s="81"/>
      <c r="K53" s="84"/>
      <c r="M53" s="81"/>
      <c r="O53" s="81"/>
      <c r="Q53" s="84"/>
      <c r="R53" s="67"/>
      <c r="S53" s="67"/>
      <c r="T53" s="67"/>
    </row>
    <row r="54" spans="1:20" ht="21.75" customHeight="1" x14ac:dyDescent="0.25">
      <c r="F54" s="63" t="s">
        <v>67</v>
      </c>
      <c r="G54" s="81"/>
      <c r="I54" s="81"/>
      <c r="K54" s="84"/>
      <c r="M54" s="81"/>
      <c r="O54" s="81"/>
      <c r="Q54" s="84"/>
      <c r="R54" s="67"/>
      <c r="S54" s="67"/>
      <c r="T54" s="67"/>
    </row>
    <row r="55" spans="1:20" ht="21.75" customHeight="1" x14ac:dyDescent="0.25">
      <c r="F55" s="63" t="s">
        <v>66</v>
      </c>
      <c r="G55" s="80">
        <v>89790</v>
      </c>
      <c r="I55" s="83">
        <v>-73872</v>
      </c>
      <c r="K55" s="83">
        <v>-418321</v>
      </c>
      <c r="M55" s="73">
        <v>89790</v>
      </c>
      <c r="O55" s="79">
        <v>-73872</v>
      </c>
      <c r="Q55" s="83">
        <v>-418321</v>
      </c>
      <c r="R55" s="67"/>
      <c r="S55" s="67"/>
      <c r="T55" s="67"/>
    </row>
    <row r="56" spans="1:20" ht="21.75" customHeight="1" x14ac:dyDescent="0.25">
      <c r="E56" s="85" t="s">
        <v>65</v>
      </c>
      <c r="G56" s="73"/>
      <c r="I56" s="73"/>
      <c r="K56" s="84"/>
      <c r="M56" s="81"/>
      <c r="O56" s="81"/>
      <c r="Q56" s="84"/>
      <c r="R56" s="67"/>
      <c r="S56" s="67"/>
      <c r="T56" s="67"/>
    </row>
    <row r="57" spans="1:20" ht="21.75" customHeight="1" x14ac:dyDescent="0.25">
      <c r="E57" s="63" t="s">
        <v>64</v>
      </c>
      <c r="G57" s="80">
        <v>1005404</v>
      </c>
      <c r="I57" s="80">
        <v>0</v>
      </c>
      <c r="K57" s="83">
        <v>-458959</v>
      </c>
      <c r="M57" s="73">
        <v>936249</v>
      </c>
      <c r="O57" s="80">
        <v>0</v>
      </c>
      <c r="Q57" s="83">
        <v>-315238</v>
      </c>
      <c r="R57" s="67"/>
      <c r="S57" s="67"/>
      <c r="T57" s="67"/>
    </row>
    <row r="58" spans="1:20" ht="21.75" customHeight="1" x14ac:dyDescent="0.25">
      <c r="E58" s="63" t="s">
        <v>63</v>
      </c>
      <c r="G58" s="80">
        <v>77</v>
      </c>
      <c r="I58" s="80">
        <v>54</v>
      </c>
      <c r="K58" s="80">
        <v>839</v>
      </c>
      <c r="M58" s="82">
        <v>0</v>
      </c>
      <c r="O58" s="82">
        <v>0</v>
      </c>
      <c r="Q58" s="80">
        <v>0</v>
      </c>
      <c r="R58" s="67"/>
      <c r="S58" s="67"/>
      <c r="T58" s="67"/>
    </row>
    <row r="59" spans="1:20" ht="21.75" customHeight="1" x14ac:dyDescent="0.25">
      <c r="E59" s="63" t="s">
        <v>62</v>
      </c>
      <c r="G59" s="81"/>
      <c r="I59" s="81"/>
      <c r="K59" s="80"/>
      <c r="M59" s="81"/>
      <c r="O59" s="81"/>
      <c r="Q59" s="80"/>
      <c r="R59" s="67"/>
      <c r="S59" s="67"/>
      <c r="T59" s="67"/>
    </row>
    <row r="60" spans="1:20" ht="21.75" customHeight="1" x14ac:dyDescent="0.25">
      <c r="F60" s="63" t="s">
        <v>61</v>
      </c>
      <c r="G60" s="79">
        <v>-465677</v>
      </c>
      <c r="I60" s="79">
        <v>-893469</v>
      </c>
      <c r="K60" s="79">
        <v>-3656052</v>
      </c>
      <c r="M60" s="79">
        <v>-351493</v>
      </c>
      <c r="O60" s="79">
        <v>-924828</v>
      </c>
      <c r="Q60" s="79">
        <v>-3675498</v>
      </c>
      <c r="R60" s="67"/>
      <c r="S60" s="67"/>
      <c r="T60" s="67"/>
    </row>
    <row r="61" spans="1:20" ht="21.75" customHeight="1" x14ac:dyDescent="0.25">
      <c r="F61" s="78" t="s">
        <v>60</v>
      </c>
      <c r="G61" s="77">
        <f>SUM(G41:G60)</f>
        <v>-502656</v>
      </c>
      <c r="I61" s="76">
        <f>SUM(I41:I60)</f>
        <v>14148994</v>
      </c>
      <c r="K61" s="76">
        <f>SUM(K41:K60)</f>
        <v>8341157</v>
      </c>
      <c r="M61" s="76">
        <f>SUM(M41:M60)</f>
        <v>365971</v>
      </c>
      <c r="O61" s="76">
        <f>SUM(O41:O60)</f>
        <v>4345365</v>
      </c>
      <c r="Q61" s="76">
        <f>SUM(Q41:Q60)</f>
        <v>8871294</v>
      </c>
      <c r="R61" s="67"/>
      <c r="S61" s="67"/>
      <c r="T61" s="67"/>
    </row>
    <row r="62" spans="1:20" ht="21.75" customHeight="1" thickBot="1" x14ac:dyDescent="0.3">
      <c r="A62" s="70" t="s">
        <v>59</v>
      </c>
      <c r="G62" s="75">
        <f>G35+G61</f>
        <v>5930887</v>
      </c>
      <c r="I62" s="75">
        <f>I35+I61</f>
        <v>21167737</v>
      </c>
      <c r="K62" s="75">
        <f>K35+K61</f>
        <v>10823295</v>
      </c>
      <c r="M62" s="75">
        <f>M35+M61</f>
        <v>4880133</v>
      </c>
      <c r="O62" s="75">
        <f>O35+O61</f>
        <v>10626921</v>
      </c>
      <c r="Q62" s="75">
        <f>Q35+Q61</f>
        <v>10589151</v>
      </c>
      <c r="R62" s="67"/>
      <c r="S62" s="67"/>
      <c r="T62" s="67"/>
    </row>
    <row r="63" spans="1:20" ht="21.75" customHeight="1" thickTop="1" x14ac:dyDescent="0.25">
      <c r="A63" s="70" t="s">
        <v>58</v>
      </c>
      <c r="G63" s="73"/>
      <c r="I63" s="73"/>
      <c r="K63" s="73"/>
      <c r="M63" s="73"/>
      <c r="O63" s="73"/>
      <c r="Q63" s="73"/>
      <c r="R63" s="67"/>
      <c r="S63" s="67"/>
      <c r="T63" s="67"/>
    </row>
    <row r="64" spans="1:20" ht="21.75" customHeight="1" x14ac:dyDescent="0.25">
      <c r="C64" s="63" t="s">
        <v>56</v>
      </c>
      <c r="G64" s="73">
        <f>+G35-G65</f>
        <v>6317973</v>
      </c>
      <c r="I64" s="73">
        <f>+I35-I65</f>
        <v>6909204</v>
      </c>
      <c r="K64" s="73">
        <f>+K35-K65</f>
        <v>2397594</v>
      </c>
      <c r="M64" s="73">
        <f>M35-M65</f>
        <v>4514162</v>
      </c>
      <c r="O64" s="73">
        <f>O35-O65</f>
        <v>6281556</v>
      </c>
      <c r="Q64" s="73">
        <f>Q35-Q65</f>
        <v>1717857</v>
      </c>
      <c r="R64" s="67"/>
      <c r="S64" s="67"/>
      <c r="T64" s="67"/>
    </row>
    <row r="65" spans="1:20" ht="21.75" customHeight="1" x14ac:dyDescent="0.25">
      <c r="C65" s="63" t="s">
        <v>55</v>
      </c>
      <c r="G65" s="73">
        <v>115570</v>
      </c>
      <c r="I65" s="73">
        <v>109539</v>
      </c>
      <c r="K65" s="74">
        <v>84544</v>
      </c>
      <c r="M65" s="73">
        <v>0</v>
      </c>
      <c r="O65" s="73">
        <v>0</v>
      </c>
      <c r="Q65" s="73">
        <v>0</v>
      </c>
      <c r="R65" s="67"/>
      <c r="S65" s="67"/>
      <c r="T65" s="67"/>
    </row>
    <row r="66" spans="1:20" ht="21.75" customHeight="1" thickBot="1" x14ac:dyDescent="0.3">
      <c r="G66" s="72">
        <f>SUM(G64:G65)</f>
        <v>6433543</v>
      </c>
      <c r="I66" s="72">
        <f>SUM(I64:I65)</f>
        <v>7018743</v>
      </c>
      <c r="K66" s="72">
        <f>SUM(K64:K65)</f>
        <v>2482138</v>
      </c>
      <c r="M66" s="72">
        <f>SUM(M64:M65)</f>
        <v>4514162</v>
      </c>
      <c r="O66" s="72">
        <f>SUM(O64:O65)</f>
        <v>6281556</v>
      </c>
      <c r="Q66" s="72">
        <f>SUM(Q64:Q65)</f>
        <v>1717857</v>
      </c>
      <c r="R66" s="67"/>
      <c r="S66" s="67"/>
      <c r="T66" s="67"/>
    </row>
    <row r="67" spans="1:20" ht="21.75" customHeight="1" thickTop="1" x14ac:dyDescent="0.25">
      <c r="A67" s="70" t="s">
        <v>57</v>
      </c>
      <c r="G67" s="73"/>
      <c r="I67" s="73"/>
      <c r="K67" s="73"/>
      <c r="M67" s="73"/>
      <c r="O67" s="73"/>
      <c r="Q67" s="73"/>
      <c r="R67" s="67"/>
      <c r="S67" s="67"/>
      <c r="T67" s="67"/>
    </row>
    <row r="68" spans="1:20" ht="21.75" customHeight="1" x14ac:dyDescent="0.25">
      <c r="C68" s="63" t="s">
        <v>56</v>
      </c>
      <c r="G68" s="73">
        <f>+G62-G69</f>
        <v>5821979</v>
      </c>
      <c r="I68" s="73">
        <f>+I62-I69</f>
        <v>20976434</v>
      </c>
      <c r="K68" s="73">
        <f>+K62-K69</f>
        <v>10741369</v>
      </c>
      <c r="M68" s="73">
        <f>M62-M69</f>
        <v>4880133</v>
      </c>
      <c r="O68" s="73">
        <f>O62-O69</f>
        <v>10626921</v>
      </c>
      <c r="Q68" s="73">
        <f>Q62-Q69</f>
        <v>10589151</v>
      </c>
      <c r="R68" s="67"/>
      <c r="S68" s="67"/>
      <c r="T68" s="67"/>
    </row>
    <row r="69" spans="1:20" ht="21.75" customHeight="1" x14ac:dyDescent="0.25">
      <c r="C69" s="63" t="s">
        <v>55</v>
      </c>
      <c r="G69" s="73">
        <v>108908</v>
      </c>
      <c r="I69" s="73">
        <v>191303</v>
      </c>
      <c r="K69" s="74">
        <v>81926</v>
      </c>
      <c r="M69" s="73">
        <v>0</v>
      </c>
      <c r="O69" s="73">
        <v>0</v>
      </c>
      <c r="Q69" s="73">
        <v>0</v>
      </c>
      <c r="R69" s="67"/>
      <c r="S69" s="67"/>
      <c r="T69" s="67"/>
    </row>
    <row r="70" spans="1:20" ht="21.75" customHeight="1" thickBot="1" x14ac:dyDescent="0.3">
      <c r="G70" s="72">
        <f>SUM(G68:G69)</f>
        <v>5930887</v>
      </c>
      <c r="I70" s="72">
        <f>SUM(I68:I69)</f>
        <v>21167737</v>
      </c>
      <c r="K70" s="72">
        <f>SUM(K68:K69)</f>
        <v>10823295</v>
      </c>
      <c r="M70" s="72">
        <f>SUM(M68:M69)</f>
        <v>4880133</v>
      </c>
      <c r="O70" s="72">
        <f>SUM(O68:O69)</f>
        <v>10626921</v>
      </c>
      <c r="Q70" s="72">
        <f>SUM(Q68:Q69)</f>
        <v>10589151</v>
      </c>
      <c r="R70" s="67"/>
      <c r="S70" s="67"/>
      <c r="T70" s="67"/>
    </row>
    <row r="71" spans="1:20" ht="21.75" customHeight="1" thickTop="1" thickBot="1" x14ac:dyDescent="0.3">
      <c r="A71" s="70" t="s">
        <v>54</v>
      </c>
      <c r="G71" s="71">
        <f>G64/G72</f>
        <v>3.3098442354871511</v>
      </c>
      <c r="I71" s="71">
        <f>I64/I72</f>
        <v>3.6195768850555021</v>
      </c>
      <c r="K71" s="71">
        <f>K64/K72</f>
        <v>1.2560456779316056</v>
      </c>
      <c r="M71" s="71">
        <f>M64/M72</f>
        <v>2.3648681426392848</v>
      </c>
      <c r="O71" s="71">
        <f>O64/O72</f>
        <v>3.290766186637665</v>
      </c>
      <c r="Q71" s="71">
        <f>Q64/Q72</f>
        <v>0.89994672165285461</v>
      </c>
      <c r="R71" s="67"/>
      <c r="S71" s="67"/>
      <c r="T71" s="67"/>
    </row>
    <row r="72" spans="1:20" ht="21.75" customHeight="1" thickTop="1" thickBot="1" x14ac:dyDescent="0.3">
      <c r="A72" s="70" t="s">
        <v>53</v>
      </c>
      <c r="B72" s="70"/>
      <c r="C72" s="70"/>
      <c r="D72" s="70"/>
      <c r="G72" s="68">
        <v>1908843</v>
      </c>
      <c r="H72" s="69"/>
      <c r="I72" s="68">
        <v>1908843</v>
      </c>
      <c r="J72" s="69"/>
      <c r="K72" s="68">
        <v>1908843</v>
      </c>
      <c r="L72" s="69"/>
      <c r="M72" s="68">
        <v>1908843</v>
      </c>
      <c r="O72" s="68">
        <v>1908843</v>
      </c>
      <c r="Q72" s="68">
        <v>1908843</v>
      </c>
      <c r="R72" s="67"/>
      <c r="S72" s="67"/>
      <c r="T72" s="67"/>
    </row>
    <row r="73" spans="1:20" ht="19.5" thickTop="1" x14ac:dyDescent="0.25">
      <c r="A73" s="66"/>
    </row>
    <row r="77" spans="1:20" x14ac:dyDescent="0.25">
      <c r="M77" s="65"/>
    </row>
    <row r="78" spans="1:20" x14ac:dyDescent="0.25">
      <c r="M78" s="65"/>
    </row>
  </sheetData>
  <sheetProtection algorithmName="SHA-512" hashValue="JXVAXm4kcw50ZzGxIULshn+j17mLx3mlqbBTUmQ4itzTDnRc7NyHkGOKIkmFCOtFcMpEh3AE+L3uQi43jO3beQ==" saltValue="zb2ZO3nmV4rGZyqJbATiCw==" spinCount="100000" sheet="1" objects="1" scenarios="1"/>
  <mergeCells count="6">
    <mergeCell ref="A4:Q4"/>
    <mergeCell ref="A1:Q1"/>
    <mergeCell ref="A2:Q2"/>
    <mergeCell ref="A3:Q3"/>
    <mergeCell ref="M6:Q6"/>
    <mergeCell ref="G6:K6"/>
  </mergeCells>
  <printOptions horizontalCentered="1"/>
  <pageMargins left="0.31496062992125984" right="0.23622047244094491" top="0.78740157480314965" bottom="0" header="0.31496062992125984" footer="0"/>
  <pageSetup paperSize="9" scale="75" orientation="portrait" r:id="rId1"/>
  <headerFooter alignWithMargins="0"/>
  <rowBreaks count="1" manualBreakCount="1">
    <brk id="3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5AEE-C300-442E-A93B-0D535658C7BB}">
  <dimension ref="A1:N74"/>
  <sheetViews>
    <sheetView zoomScaleNormal="100" workbookViewId="0">
      <pane xSplit="6" ySplit="8" topLeftCell="G18" activePane="bottomRight" state="frozen"/>
      <selection activeCell="J67" sqref="J67"/>
      <selection pane="topRight" activeCell="J67" sqref="J67"/>
      <selection pane="bottomLeft" activeCell="J67" sqref="J67"/>
      <selection pane="bottomRight" sqref="A1:M1"/>
    </sheetView>
  </sheetViews>
  <sheetFormatPr defaultColWidth="9.1796875" defaultRowHeight="19" x14ac:dyDescent="0.25"/>
  <cols>
    <col min="1" max="5" width="1.7265625" style="85" customWidth="1"/>
    <col min="6" max="6" width="42.81640625" style="85" customWidth="1"/>
    <col min="7" max="7" width="13.453125" style="102" customWidth="1"/>
    <col min="8" max="8" width="1.81640625" style="85" customWidth="1"/>
    <col min="9" max="9" width="13.54296875" style="102" customWidth="1"/>
    <col min="10" max="10" width="2.1796875" style="85" customWidth="1"/>
    <col min="11" max="11" width="13" style="102" customWidth="1"/>
    <col min="12" max="12" width="1.54296875" style="85" customWidth="1"/>
    <col min="13" max="13" width="13.26953125" style="85" customWidth="1"/>
    <col min="14" max="14" width="9.81640625" style="85" bestFit="1" customWidth="1"/>
    <col min="15" max="16384" width="9.1796875" style="85"/>
  </cols>
  <sheetData>
    <row r="1" spans="1:14" ht="18" customHeight="1" x14ac:dyDescent="0.6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4" ht="18" customHeight="1" x14ac:dyDescent="0.6">
      <c r="A2" s="131" t="s">
        <v>107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25"/>
    </row>
    <row r="3" spans="1:14" ht="18" customHeight="1" x14ac:dyDescent="0.6">
      <c r="A3" s="131" t="s">
        <v>113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4" ht="18" customHeight="1" x14ac:dyDescent="0.6">
      <c r="A4" s="131" t="s">
        <v>39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4" ht="12" customHeight="1" x14ac:dyDescent="0.25">
      <c r="G5" s="124"/>
      <c r="I5" s="124"/>
      <c r="K5" s="123"/>
      <c r="L5" s="66"/>
      <c r="M5" s="106" t="s">
        <v>20</v>
      </c>
    </row>
    <row r="6" spans="1:14" ht="18" customHeight="1" x14ac:dyDescent="0.25">
      <c r="G6" s="132" t="s">
        <v>1</v>
      </c>
      <c r="H6" s="132"/>
      <c r="I6" s="132"/>
      <c r="J6" s="122"/>
      <c r="K6" s="133" t="s">
        <v>37</v>
      </c>
      <c r="L6" s="133"/>
      <c r="M6" s="133"/>
    </row>
    <row r="7" spans="1:14" ht="20.25" customHeight="1" x14ac:dyDescent="0.25">
      <c r="G7" s="97">
        <v>2564</v>
      </c>
      <c r="I7" s="97">
        <v>2563</v>
      </c>
      <c r="K7" s="97">
        <v>2564</v>
      </c>
      <c r="M7" s="97">
        <v>2563</v>
      </c>
    </row>
    <row r="8" spans="1:14" ht="12" customHeight="1" x14ac:dyDescent="0.25">
      <c r="G8" s="85"/>
      <c r="I8" s="85"/>
      <c r="K8" s="66"/>
      <c r="L8" s="97"/>
      <c r="M8" s="66"/>
    </row>
    <row r="9" spans="1:14" ht="12" customHeight="1" x14ac:dyDescent="0.25">
      <c r="M9" s="102"/>
    </row>
    <row r="10" spans="1:14" ht="7.5" customHeight="1" x14ac:dyDescent="0.25">
      <c r="M10" s="102"/>
    </row>
    <row r="11" spans="1:14" ht="21.75" customHeight="1" x14ac:dyDescent="0.25">
      <c r="A11" s="85" t="s">
        <v>104</v>
      </c>
      <c r="G11" s="74">
        <v>114312544</v>
      </c>
      <c r="I11" s="74">
        <v>112523517</v>
      </c>
      <c r="K11" s="74">
        <v>83284576</v>
      </c>
      <c r="M11" s="74">
        <v>94695292</v>
      </c>
      <c r="N11" s="104"/>
    </row>
    <row r="12" spans="1:14" ht="21.75" customHeight="1" x14ac:dyDescent="0.25">
      <c r="A12" s="85" t="s">
        <v>103</v>
      </c>
      <c r="G12" s="74">
        <v>32156484</v>
      </c>
      <c r="I12" s="74">
        <v>35477057</v>
      </c>
      <c r="J12" s="121"/>
      <c r="K12" s="74">
        <v>21273916</v>
      </c>
      <c r="M12" s="74">
        <v>27805781</v>
      </c>
      <c r="N12" s="104"/>
    </row>
    <row r="13" spans="1:14" ht="21.75" customHeight="1" x14ac:dyDescent="0.25">
      <c r="C13" s="85" t="s">
        <v>102</v>
      </c>
      <c r="G13" s="119">
        <f>G11-G12</f>
        <v>82156060</v>
      </c>
      <c r="I13" s="119">
        <f>I11-I12</f>
        <v>77046460</v>
      </c>
      <c r="K13" s="119">
        <f>K11-K12</f>
        <v>62010660</v>
      </c>
      <c r="M13" s="119">
        <f>M11-M12</f>
        <v>66889511</v>
      </c>
      <c r="N13" s="104"/>
    </row>
    <row r="14" spans="1:14" ht="21.75" customHeight="1" x14ac:dyDescent="0.25">
      <c r="A14" s="85" t="s">
        <v>101</v>
      </c>
      <c r="G14" s="74">
        <v>39127387</v>
      </c>
      <c r="I14" s="74">
        <v>34167918</v>
      </c>
      <c r="K14" s="74">
        <v>27404183</v>
      </c>
      <c r="M14" s="74">
        <v>26795044</v>
      </c>
      <c r="N14" s="104"/>
    </row>
    <row r="15" spans="1:14" ht="21.75" customHeight="1" x14ac:dyDescent="0.25">
      <c r="A15" s="85" t="s">
        <v>100</v>
      </c>
      <c r="G15" s="74">
        <v>9918176</v>
      </c>
      <c r="I15" s="74">
        <v>9456915</v>
      </c>
      <c r="K15" s="74">
        <v>8206221</v>
      </c>
      <c r="M15" s="74">
        <v>8800699</v>
      </c>
      <c r="N15" s="104"/>
    </row>
    <row r="16" spans="1:14" ht="21.75" customHeight="1" x14ac:dyDescent="0.25">
      <c r="C16" s="85" t="s">
        <v>99</v>
      </c>
      <c r="G16" s="119">
        <f>G14-G15</f>
        <v>29209211</v>
      </c>
      <c r="I16" s="119">
        <f>I14-I15</f>
        <v>24711003</v>
      </c>
      <c r="K16" s="119">
        <f>K14-K15</f>
        <v>19197962</v>
      </c>
      <c r="M16" s="119">
        <f>M14-M15</f>
        <v>17994345</v>
      </c>
      <c r="N16" s="104"/>
    </row>
    <row r="17" spans="1:14" ht="21.75" customHeight="1" x14ac:dyDescent="0.25">
      <c r="A17" s="85" t="s">
        <v>98</v>
      </c>
      <c r="G17" s="86"/>
      <c r="I17" s="86"/>
      <c r="K17" s="86"/>
      <c r="M17" s="86"/>
      <c r="N17" s="104"/>
    </row>
    <row r="18" spans="1:14" ht="21.75" customHeight="1" x14ac:dyDescent="0.25">
      <c r="B18" s="85" t="s">
        <v>97</v>
      </c>
      <c r="G18" s="86">
        <v>17867820</v>
      </c>
      <c r="I18" s="86">
        <v>11057904</v>
      </c>
      <c r="K18" s="86">
        <v>15649215</v>
      </c>
      <c r="M18" s="86">
        <v>9651307</v>
      </c>
      <c r="N18" s="104"/>
    </row>
    <row r="19" spans="1:14" ht="21.75" customHeight="1" x14ac:dyDescent="0.25">
      <c r="A19" s="85" t="s">
        <v>112</v>
      </c>
      <c r="G19" s="74">
        <v>1225150</v>
      </c>
      <c r="I19" s="74">
        <v>2512154</v>
      </c>
      <c r="K19" s="74">
        <v>156139</v>
      </c>
      <c r="M19" s="74">
        <v>2177491</v>
      </c>
      <c r="N19" s="104"/>
    </row>
    <row r="20" spans="1:14" ht="21.75" customHeight="1" x14ac:dyDescent="0.25">
      <c r="A20" s="85" t="s">
        <v>111</v>
      </c>
      <c r="G20" s="74">
        <v>208855</v>
      </c>
      <c r="I20" s="83">
        <v>-14492</v>
      </c>
      <c r="K20" s="74">
        <v>0</v>
      </c>
      <c r="M20" s="74">
        <v>0</v>
      </c>
      <c r="N20" s="104"/>
    </row>
    <row r="21" spans="1:14" ht="21.75" customHeight="1" x14ac:dyDescent="0.25">
      <c r="A21" s="85" t="s">
        <v>93</v>
      </c>
      <c r="B21" s="120"/>
      <c r="C21" s="120"/>
      <c r="D21" s="120"/>
      <c r="E21" s="120"/>
      <c r="F21" s="120"/>
      <c r="G21" s="74">
        <v>519198</v>
      </c>
      <c r="I21" s="74">
        <v>734126</v>
      </c>
      <c r="K21" s="74">
        <v>401504</v>
      </c>
      <c r="M21" s="74">
        <v>721912</v>
      </c>
      <c r="N21" s="104"/>
    </row>
    <row r="22" spans="1:14" ht="21.75" customHeight="1" x14ac:dyDescent="0.25">
      <c r="A22" s="85" t="s">
        <v>94</v>
      </c>
      <c r="B22" s="120"/>
      <c r="C22" s="120"/>
      <c r="D22" s="120"/>
      <c r="E22" s="120"/>
      <c r="F22" s="120"/>
      <c r="G22" s="74">
        <v>2251676</v>
      </c>
      <c r="I22" s="74">
        <v>2039396</v>
      </c>
      <c r="K22" s="74">
        <v>4236874</v>
      </c>
      <c r="M22" s="74">
        <v>3597669</v>
      </c>
      <c r="N22" s="104"/>
    </row>
    <row r="23" spans="1:14" ht="21.75" customHeight="1" x14ac:dyDescent="0.25">
      <c r="A23" s="85" t="s">
        <v>92</v>
      </c>
      <c r="G23" s="92">
        <v>1102693</v>
      </c>
      <c r="I23" s="92">
        <v>641626</v>
      </c>
      <c r="K23" s="74">
        <v>371690</v>
      </c>
      <c r="M23" s="74">
        <v>382131</v>
      </c>
      <c r="N23" s="104"/>
    </row>
    <row r="24" spans="1:14" ht="21.75" customHeight="1" x14ac:dyDescent="0.25">
      <c r="C24" s="85" t="s">
        <v>91</v>
      </c>
      <c r="G24" s="119">
        <f>G13+G16+SUM(G18:G23)</f>
        <v>134540663</v>
      </c>
      <c r="I24" s="119">
        <f>I13+I16+SUM(I18:I23)</f>
        <v>118728177</v>
      </c>
      <c r="K24" s="119">
        <f>K13+K16+SUM(K18:K23)</f>
        <v>102024044</v>
      </c>
      <c r="M24" s="119">
        <f>M13+M16+SUM(M18:M23)</f>
        <v>101414366</v>
      </c>
      <c r="N24" s="104"/>
    </row>
    <row r="25" spans="1:14" ht="21.75" customHeight="1" x14ac:dyDescent="0.25">
      <c r="A25" s="85" t="s">
        <v>90</v>
      </c>
      <c r="G25" s="74"/>
      <c r="I25" s="74"/>
      <c r="K25" s="74"/>
      <c r="M25" s="74"/>
      <c r="N25" s="104"/>
    </row>
    <row r="26" spans="1:14" ht="21.75" customHeight="1" x14ac:dyDescent="0.25">
      <c r="C26" s="85" t="s">
        <v>89</v>
      </c>
      <c r="G26" s="74">
        <v>35003148</v>
      </c>
      <c r="I26" s="74">
        <v>30959431</v>
      </c>
      <c r="K26" s="74">
        <v>24813000</v>
      </c>
      <c r="M26" s="74">
        <v>24848414</v>
      </c>
      <c r="N26" s="104"/>
    </row>
    <row r="27" spans="1:14" ht="21.75" customHeight="1" x14ac:dyDescent="0.25">
      <c r="C27" s="85" t="s">
        <v>88</v>
      </c>
      <c r="G27" s="74">
        <v>263448</v>
      </c>
      <c r="I27" s="74">
        <v>186931</v>
      </c>
      <c r="K27" s="74">
        <v>134148</v>
      </c>
      <c r="M27" s="74">
        <v>128220</v>
      </c>
      <c r="N27" s="104"/>
    </row>
    <row r="28" spans="1:14" ht="21.75" customHeight="1" x14ac:dyDescent="0.25">
      <c r="C28" s="85" t="s">
        <v>87</v>
      </c>
      <c r="G28" s="74">
        <v>14764803</v>
      </c>
      <c r="I28" s="74">
        <v>14165327</v>
      </c>
      <c r="K28" s="74">
        <v>11423141</v>
      </c>
      <c r="M28" s="74">
        <v>12034242</v>
      </c>
      <c r="N28" s="104"/>
    </row>
    <row r="29" spans="1:14" ht="21.75" customHeight="1" x14ac:dyDescent="0.25">
      <c r="C29" s="85" t="s">
        <v>86</v>
      </c>
      <c r="G29" s="74">
        <v>2949196</v>
      </c>
      <c r="I29" s="74">
        <v>2928889</v>
      </c>
      <c r="K29" s="74">
        <v>2868153</v>
      </c>
      <c r="M29" s="74">
        <v>2880048</v>
      </c>
      <c r="N29" s="104"/>
    </row>
    <row r="30" spans="1:14" ht="21.75" customHeight="1" x14ac:dyDescent="0.25">
      <c r="C30" s="85" t="s">
        <v>23</v>
      </c>
      <c r="G30" s="92">
        <v>14285122</v>
      </c>
      <c r="I30" s="92">
        <v>17733376</v>
      </c>
      <c r="K30" s="92">
        <v>9291684</v>
      </c>
      <c r="M30" s="92">
        <v>14578533</v>
      </c>
      <c r="N30" s="104"/>
    </row>
    <row r="31" spans="1:14" ht="21.75" customHeight="1" x14ac:dyDescent="0.25">
      <c r="E31" s="85" t="s">
        <v>85</v>
      </c>
      <c r="G31" s="119">
        <f>SUM(G26:G30)</f>
        <v>67265717</v>
      </c>
      <c r="I31" s="119">
        <f>SUM(I26:I30)</f>
        <v>65973954</v>
      </c>
      <c r="K31" s="119">
        <f>SUM(K26:K30)</f>
        <v>48530126</v>
      </c>
      <c r="M31" s="119">
        <f>SUM(M26:M30)</f>
        <v>54469457</v>
      </c>
      <c r="N31" s="104"/>
    </row>
    <row r="32" spans="1:14" ht="21.75" customHeight="1" x14ac:dyDescent="0.25">
      <c r="A32" s="85" t="s">
        <v>84</v>
      </c>
      <c r="G32" s="119">
        <v>34133611</v>
      </c>
      <c r="I32" s="119">
        <v>31195868</v>
      </c>
      <c r="K32" s="119">
        <v>26011719</v>
      </c>
      <c r="M32" s="119">
        <v>27888515</v>
      </c>
      <c r="N32" s="104"/>
    </row>
    <row r="33" spans="1:14" ht="21.75" customHeight="1" x14ac:dyDescent="0.25">
      <c r="A33" s="85" t="s">
        <v>83</v>
      </c>
      <c r="G33" s="73">
        <f>+G24-G31-G32</f>
        <v>33141335</v>
      </c>
      <c r="I33" s="73">
        <f>+I24-I31-I32</f>
        <v>21558355</v>
      </c>
      <c r="K33" s="73">
        <f>+K24-K31-K32</f>
        <v>27482199</v>
      </c>
      <c r="M33" s="73">
        <f>+M24-M31-M32</f>
        <v>19056394</v>
      </c>
      <c r="N33" s="104"/>
    </row>
    <row r="34" spans="1:14" ht="21.75" customHeight="1" x14ac:dyDescent="0.25">
      <c r="A34" s="85" t="s">
        <v>82</v>
      </c>
      <c r="G34" s="109">
        <v>6189220</v>
      </c>
      <c r="I34" s="109">
        <v>4013619</v>
      </c>
      <c r="K34" s="92">
        <v>4831735</v>
      </c>
      <c r="M34" s="92">
        <v>3418355</v>
      </c>
      <c r="N34" s="104"/>
    </row>
    <row r="35" spans="1:14" ht="21.75" customHeight="1" x14ac:dyDescent="0.25">
      <c r="A35" s="85" t="s">
        <v>81</v>
      </c>
      <c r="G35" s="119">
        <f>G33-G34</f>
        <v>26952115</v>
      </c>
      <c r="I35" s="119">
        <f>I33-I34</f>
        <v>17544736</v>
      </c>
      <c r="K35" s="119">
        <f>K33-K34</f>
        <v>22650464</v>
      </c>
      <c r="M35" s="119">
        <f>M33-M34</f>
        <v>15638039</v>
      </c>
      <c r="N35" s="104"/>
    </row>
    <row r="36" spans="1:14" ht="21.75" customHeight="1" x14ac:dyDescent="0.25">
      <c r="G36" s="86"/>
      <c r="I36" s="86"/>
      <c r="K36" s="86"/>
      <c r="M36" s="86"/>
      <c r="N36" s="104"/>
    </row>
    <row r="37" spans="1:14" ht="21.75" customHeight="1" x14ac:dyDescent="0.25">
      <c r="A37" s="85" t="s">
        <v>80</v>
      </c>
      <c r="G37" s="86"/>
      <c r="I37" s="86"/>
      <c r="K37" s="86"/>
      <c r="M37" s="86"/>
      <c r="N37" s="104"/>
    </row>
    <row r="38" spans="1:14" ht="21.75" customHeight="1" x14ac:dyDescent="0.25">
      <c r="C38" s="85" t="s">
        <v>79</v>
      </c>
      <c r="G38" s="86"/>
      <c r="I38" s="86"/>
      <c r="K38" s="86"/>
      <c r="M38" s="86"/>
      <c r="N38" s="104"/>
    </row>
    <row r="39" spans="1:14" ht="21.75" customHeight="1" x14ac:dyDescent="0.25">
      <c r="D39" s="85" t="s">
        <v>72</v>
      </c>
      <c r="G39" s="86"/>
      <c r="I39" s="86"/>
      <c r="K39" s="86"/>
      <c r="M39" s="86"/>
      <c r="N39" s="104"/>
    </row>
    <row r="40" spans="1:14" ht="21.75" customHeight="1" x14ac:dyDescent="0.25">
      <c r="E40" s="85" t="s">
        <v>78</v>
      </c>
      <c r="G40" s="86"/>
      <c r="I40" s="86"/>
      <c r="K40" s="86"/>
      <c r="M40" s="86"/>
      <c r="N40" s="104"/>
    </row>
    <row r="41" spans="1:14" ht="21.75" customHeight="1" x14ac:dyDescent="0.25">
      <c r="F41" s="85" t="s">
        <v>69</v>
      </c>
      <c r="G41" s="79">
        <v>-6742229</v>
      </c>
      <c r="I41" s="114">
        <v>2964758</v>
      </c>
      <c r="K41" s="79">
        <v>-6608454</v>
      </c>
      <c r="M41" s="114">
        <v>1839100</v>
      </c>
      <c r="N41" s="104"/>
    </row>
    <row r="42" spans="1:14" ht="21.75" customHeight="1" x14ac:dyDescent="0.25">
      <c r="E42" s="85" t="s">
        <v>77</v>
      </c>
      <c r="G42" s="118"/>
      <c r="I42" s="118"/>
      <c r="J42" s="117"/>
      <c r="K42" s="80"/>
      <c r="M42" s="80"/>
      <c r="N42" s="104"/>
    </row>
    <row r="43" spans="1:14" ht="21.75" customHeight="1" x14ac:dyDescent="0.25">
      <c r="F43" s="85" t="s">
        <v>76</v>
      </c>
      <c r="G43" s="79">
        <v>-506394</v>
      </c>
      <c r="I43" s="114">
        <v>260583</v>
      </c>
      <c r="K43" s="79">
        <v>-506394</v>
      </c>
      <c r="M43" s="86">
        <v>260583</v>
      </c>
      <c r="N43" s="104"/>
    </row>
    <row r="44" spans="1:14" ht="21.75" customHeight="1" x14ac:dyDescent="0.25">
      <c r="E44" s="85" t="s">
        <v>110</v>
      </c>
      <c r="G44" s="88"/>
      <c r="I44" s="88"/>
      <c r="K44" s="74"/>
      <c r="M44" s="74"/>
      <c r="N44" s="104"/>
    </row>
    <row r="45" spans="1:14" ht="21.75" customHeight="1" x14ac:dyDescent="0.25">
      <c r="F45" s="85" t="s">
        <v>74</v>
      </c>
      <c r="G45" s="114">
        <v>20196245</v>
      </c>
      <c r="I45" s="114">
        <v>4115474</v>
      </c>
      <c r="K45" s="86">
        <v>6033617</v>
      </c>
      <c r="M45" s="86">
        <v>4671025</v>
      </c>
      <c r="N45" s="104"/>
    </row>
    <row r="46" spans="1:14" ht="21.75" customHeight="1" x14ac:dyDescent="0.25">
      <c r="E46" s="85" t="s">
        <v>62</v>
      </c>
      <c r="G46" s="116"/>
      <c r="I46" s="116"/>
      <c r="K46" s="87"/>
      <c r="M46" s="87"/>
      <c r="N46" s="104"/>
    </row>
    <row r="47" spans="1:14" ht="21.75" customHeight="1" x14ac:dyDescent="0.25">
      <c r="F47" s="85" t="s">
        <v>61</v>
      </c>
      <c r="G47" s="114">
        <v>1671185</v>
      </c>
      <c r="I47" s="83">
        <v>-231478</v>
      </c>
      <c r="K47" s="86">
        <v>1648107</v>
      </c>
      <c r="M47" s="86">
        <v>15270</v>
      </c>
      <c r="N47" s="104"/>
    </row>
    <row r="48" spans="1:14" ht="21.75" customHeight="1" x14ac:dyDescent="0.25">
      <c r="C48" s="85" t="s">
        <v>73</v>
      </c>
      <c r="G48" s="115"/>
      <c r="I48" s="115"/>
      <c r="K48" s="84"/>
      <c r="M48" s="84"/>
      <c r="N48" s="104"/>
    </row>
    <row r="49" spans="1:14" ht="21.75" customHeight="1" x14ac:dyDescent="0.25">
      <c r="D49" s="85" t="s">
        <v>72</v>
      </c>
      <c r="G49" s="115"/>
      <c r="I49" s="115"/>
      <c r="K49" s="84"/>
      <c r="M49" s="84"/>
      <c r="N49" s="104"/>
    </row>
    <row r="50" spans="1:14" ht="21.75" customHeight="1" x14ac:dyDescent="0.25">
      <c r="E50" s="63" t="s">
        <v>71</v>
      </c>
      <c r="G50" s="86">
        <v>643545</v>
      </c>
      <c r="I50" s="114">
        <v>14524289</v>
      </c>
      <c r="K50" s="86">
        <v>0</v>
      </c>
      <c r="M50" s="86">
        <v>13987474</v>
      </c>
      <c r="N50" s="104"/>
    </row>
    <row r="51" spans="1:14" ht="21.75" customHeight="1" x14ac:dyDescent="0.25">
      <c r="E51" s="85" t="s">
        <v>109</v>
      </c>
      <c r="G51" s="84"/>
      <c r="I51" s="84"/>
      <c r="K51" s="84"/>
      <c r="M51" s="84"/>
      <c r="N51" s="104"/>
    </row>
    <row r="52" spans="1:14" ht="21.75" customHeight="1" x14ac:dyDescent="0.25">
      <c r="F52" s="85" t="s">
        <v>69</v>
      </c>
      <c r="G52" s="114">
        <v>10599899</v>
      </c>
      <c r="I52" s="83">
        <v>-6067116</v>
      </c>
      <c r="K52" s="86">
        <v>10539297</v>
      </c>
      <c r="M52" s="83">
        <v>-5340383</v>
      </c>
      <c r="N52" s="104"/>
    </row>
    <row r="53" spans="1:14" ht="21.75" customHeight="1" x14ac:dyDescent="0.25">
      <c r="E53" s="85" t="s">
        <v>68</v>
      </c>
      <c r="G53" s="84"/>
      <c r="I53" s="84"/>
      <c r="K53" s="84"/>
      <c r="M53" s="84"/>
      <c r="N53" s="104"/>
    </row>
    <row r="54" spans="1:14" ht="21.75" customHeight="1" x14ac:dyDescent="0.25">
      <c r="F54" s="85" t="s">
        <v>67</v>
      </c>
      <c r="G54" s="84"/>
      <c r="I54" s="84"/>
      <c r="K54" s="84"/>
      <c r="M54" s="84"/>
      <c r="N54" s="104"/>
    </row>
    <row r="55" spans="1:14" ht="21.75" customHeight="1" x14ac:dyDescent="0.25">
      <c r="F55" s="85" t="s">
        <v>66</v>
      </c>
      <c r="G55" s="79">
        <v>-567419</v>
      </c>
      <c r="I55" s="80">
        <v>958884</v>
      </c>
      <c r="K55" s="79">
        <v>-567419</v>
      </c>
      <c r="M55" s="86">
        <v>958884</v>
      </c>
      <c r="N55" s="104"/>
    </row>
    <row r="56" spans="1:14" ht="21.75" customHeight="1" x14ac:dyDescent="0.25">
      <c r="E56" s="85" t="s">
        <v>65</v>
      </c>
      <c r="G56" s="84"/>
      <c r="I56" s="84"/>
      <c r="K56" s="84"/>
      <c r="M56" s="84"/>
      <c r="N56" s="104"/>
    </row>
    <row r="57" spans="1:14" ht="21.75" customHeight="1" x14ac:dyDescent="0.25">
      <c r="E57" s="85" t="s">
        <v>64</v>
      </c>
      <c r="G57" s="114">
        <v>986754</v>
      </c>
      <c r="I57" s="83">
        <v>-428401</v>
      </c>
      <c r="K57" s="86">
        <v>935437</v>
      </c>
      <c r="M57" s="83">
        <v>-284680</v>
      </c>
      <c r="N57" s="104"/>
    </row>
    <row r="58" spans="1:14" ht="21.75" customHeight="1" x14ac:dyDescent="0.25">
      <c r="E58" s="85" t="s">
        <v>108</v>
      </c>
      <c r="G58" s="79">
        <v>-2466</v>
      </c>
      <c r="I58" s="80">
        <v>1962</v>
      </c>
      <c r="K58" s="80">
        <v>0</v>
      </c>
      <c r="M58" s="80">
        <v>0</v>
      </c>
      <c r="N58" s="104"/>
    </row>
    <row r="59" spans="1:14" ht="21.75" customHeight="1" x14ac:dyDescent="0.25">
      <c r="E59" s="85" t="s">
        <v>62</v>
      </c>
      <c r="G59" s="80"/>
      <c r="I59" s="80"/>
      <c r="K59" s="80"/>
      <c r="M59" s="80"/>
      <c r="N59" s="104"/>
    </row>
    <row r="60" spans="1:14" ht="21.75" customHeight="1" x14ac:dyDescent="0.25">
      <c r="F60" s="85" t="s">
        <v>61</v>
      </c>
      <c r="G60" s="113">
        <v>-2279082</v>
      </c>
      <c r="I60" s="111">
        <v>-3233984</v>
      </c>
      <c r="K60" s="112">
        <v>-2155609</v>
      </c>
      <c r="M60" s="111">
        <v>-3324295</v>
      </c>
      <c r="N60" s="104"/>
    </row>
    <row r="61" spans="1:14" ht="21.75" customHeight="1" x14ac:dyDescent="0.25">
      <c r="F61" s="110" t="s">
        <v>60</v>
      </c>
      <c r="G61" s="74">
        <f>SUM(G41:G60)</f>
        <v>24000038</v>
      </c>
      <c r="I61" s="74">
        <f>SUM(I41:I60)</f>
        <v>12864971</v>
      </c>
      <c r="K61" s="74">
        <f>SUM(K41:K60)</f>
        <v>9318582</v>
      </c>
      <c r="M61" s="74">
        <f>SUM(M41:M60)</f>
        <v>12782978</v>
      </c>
      <c r="N61" s="104"/>
    </row>
    <row r="62" spans="1:14" ht="21.75" customHeight="1" thickBot="1" x14ac:dyDescent="0.3">
      <c r="A62" s="66" t="s">
        <v>59</v>
      </c>
      <c r="G62" s="108">
        <f>G35+G61</f>
        <v>50952153</v>
      </c>
      <c r="I62" s="108">
        <f>I35+I61</f>
        <v>30409707</v>
      </c>
      <c r="K62" s="108">
        <f>K35+K61</f>
        <v>31969046</v>
      </c>
      <c r="M62" s="108">
        <f>M35+M61</f>
        <v>28421017</v>
      </c>
      <c r="N62" s="104"/>
    </row>
    <row r="63" spans="1:14" ht="21.75" customHeight="1" thickTop="1" x14ac:dyDescent="0.25">
      <c r="A63" s="66" t="s">
        <v>58</v>
      </c>
      <c r="G63" s="74"/>
      <c r="I63" s="74"/>
      <c r="K63" s="74"/>
      <c r="M63" s="74"/>
      <c r="N63" s="104"/>
    </row>
    <row r="64" spans="1:14" ht="21.75" customHeight="1" x14ac:dyDescent="0.25">
      <c r="C64" s="85" t="s">
        <v>56</v>
      </c>
      <c r="G64" s="74">
        <f>+G35-G65</f>
        <v>26507040</v>
      </c>
      <c r="I64" s="74">
        <f>+I35-I65</f>
        <v>17180582</v>
      </c>
      <c r="K64" s="74">
        <f>K35-K65</f>
        <v>22650464</v>
      </c>
      <c r="M64" s="74">
        <f>M35-M65</f>
        <v>15638039</v>
      </c>
      <c r="N64" s="104"/>
    </row>
    <row r="65" spans="1:14" ht="21.75" customHeight="1" x14ac:dyDescent="0.25">
      <c r="C65" s="85" t="s">
        <v>55</v>
      </c>
      <c r="G65" s="74">
        <v>445075</v>
      </c>
      <c r="I65" s="74">
        <v>364154</v>
      </c>
      <c r="K65" s="74">
        <v>0</v>
      </c>
      <c r="M65" s="74">
        <v>0</v>
      </c>
      <c r="N65" s="104"/>
    </row>
    <row r="66" spans="1:14" ht="21.75" customHeight="1" thickBot="1" x14ac:dyDescent="0.3">
      <c r="G66" s="108">
        <f>SUM(G64:G65)</f>
        <v>26952115</v>
      </c>
      <c r="I66" s="108">
        <f>SUM(I64:I65)</f>
        <v>17544736</v>
      </c>
      <c r="K66" s="108">
        <f>SUM(K64:K65)</f>
        <v>22650464</v>
      </c>
      <c r="M66" s="108">
        <f>SUM(M64:M65)</f>
        <v>15638039</v>
      </c>
      <c r="N66" s="104"/>
    </row>
    <row r="67" spans="1:14" ht="21.75" customHeight="1" thickTop="1" x14ac:dyDescent="0.25">
      <c r="A67" s="66" t="s">
        <v>57</v>
      </c>
      <c r="G67" s="74"/>
      <c r="I67" s="74"/>
      <c r="K67" s="74"/>
      <c r="M67" s="74"/>
      <c r="N67" s="104"/>
    </row>
    <row r="68" spans="1:14" ht="21.75" customHeight="1" x14ac:dyDescent="0.25">
      <c r="C68" s="85" t="s">
        <v>56</v>
      </c>
      <c r="G68" s="109">
        <f>+G62-G69</f>
        <v>50393641</v>
      </c>
      <c r="I68" s="109">
        <f>+I62-I69</f>
        <v>30056376</v>
      </c>
      <c r="K68" s="109">
        <f>+K62-K69</f>
        <v>31969046</v>
      </c>
      <c r="M68" s="109">
        <f>+M62-M69</f>
        <v>28421017</v>
      </c>
      <c r="N68" s="104"/>
    </row>
    <row r="69" spans="1:14" ht="21.75" customHeight="1" x14ac:dyDescent="0.25">
      <c r="C69" s="85" t="s">
        <v>55</v>
      </c>
      <c r="G69" s="74">
        <v>558512</v>
      </c>
      <c r="I69" s="74">
        <v>353331</v>
      </c>
      <c r="K69" s="74">
        <v>0</v>
      </c>
      <c r="M69" s="74">
        <v>0</v>
      </c>
      <c r="N69" s="104"/>
    </row>
    <row r="70" spans="1:14" ht="21.75" customHeight="1" thickBot="1" x14ac:dyDescent="0.3">
      <c r="G70" s="108">
        <f>SUM(G68:G69)</f>
        <v>50952153</v>
      </c>
      <c r="I70" s="108">
        <f>SUM(I68:I69)</f>
        <v>30409707</v>
      </c>
      <c r="K70" s="108">
        <f>SUM(K68:K69)</f>
        <v>31969046</v>
      </c>
      <c r="M70" s="108">
        <f>SUM(M68:M69)</f>
        <v>28421017</v>
      </c>
      <c r="N70" s="104"/>
    </row>
    <row r="71" spans="1:14" ht="21.75" customHeight="1" thickTop="1" thickBot="1" x14ac:dyDescent="0.3">
      <c r="A71" s="66" t="s">
        <v>54</v>
      </c>
      <c r="G71" s="107">
        <f>G64/G72</f>
        <v>13.886443253845393</v>
      </c>
      <c r="I71" s="107">
        <f>I64/I72</f>
        <v>9.0005212581652874</v>
      </c>
      <c r="K71" s="107">
        <f>K64/K72</f>
        <v>11.866069655807209</v>
      </c>
      <c r="M71" s="107">
        <f>M64/M72</f>
        <v>8.1924176058481493</v>
      </c>
      <c r="N71" s="104"/>
    </row>
    <row r="72" spans="1:14" ht="21.75" customHeight="1" thickTop="1" thickBot="1" x14ac:dyDescent="0.3">
      <c r="A72" s="66" t="s">
        <v>53</v>
      </c>
      <c r="B72" s="66"/>
      <c r="C72" s="66"/>
      <c r="D72" s="66"/>
      <c r="G72" s="105">
        <v>1908843</v>
      </c>
      <c r="H72" s="106"/>
      <c r="I72" s="105">
        <v>1908843</v>
      </c>
      <c r="J72" s="106"/>
      <c r="K72" s="105">
        <v>1908843</v>
      </c>
      <c r="M72" s="105">
        <v>1908843</v>
      </c>
      <c r="N72" s="104"/>
    </row>
    <row r="73" spans="1:14" ht="19.5" thickTop="1" x14ac:dyDescent="0.25"/>
    <row r="74" spans="1:14" x14ac:dyDescent="0.25">
      <c r="G74" s="103"/>
      <c r="I74" s="103"/>
      <c r="K74" s="103"/>
      <c r="M74" s="103"/>
    </row>
  </sheetData>
  <sheetProtection algorithmName="SHA-512" hashValue="mfRB2FFScvFB7sqliDPil671H2a+ggZvzLPMrKmvA25Jp1dcD1T9Vejtrhq3thzex+9V40TvldHXcBbZAw3zkg==" saltValue="HscQ+Ri/+JLdyRo1KiYpHA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31496062992125984" right="0" top="0.78740157480314965" bottom="0" header="0.31496062992125984" footer="0"/>
  <pageSetup paperSize="9" scale="80" orientation="portrait" r:id="rId1"/>
  <headerFooter alignWithMargins="0"/>
  <rowBreaks count="1" manualBreakCount="1">
    <brk id="3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งบแสดงฐานะการเงิน</vt:lpstr>
      <vt:lpstr>งบกำไรขาดทุนเบ็ดเสร็จ 3 เดือน</vt:lpstr>
      <vt:lpstr>งบกำไรขาดทุนเบ็ดเสร็จ 12 เดือน</vt:lpstr>
      <vt:lpstr>'งบกำไรขาดทุนเบ็ดเสร็จ 12 เดือน'!Print_Area</vt:lpstr>
      <vt:lpstr>'งบกำไรขาดทุนเบ็ดเสร็จ 3 เดือน'!Print_Area</vt:lpstr>
      <vt:lpstr>'งบกำไรขาดทุนเบ็ดเสร็จ 12 เดือน'!Print_Titles</vt:lpstr>
      <vt:lpstr>'งบกำไรขาดทุนเบ็ดเสร็จ 3 เดือน'!Print_Titles</vt:lpstr>
      <vt:lpstr>งบแสดงฐานะการเงิน!Print_Titles</vt:lpstr>
    </vt:vector>
  </TitlesOfParts>
  <Company>BBL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Marisa Kritchanarat</cp:lastModifiedBy>
  <cp:lastPrinted>2022-01-15T16:49:44Z</cp:lastPrinted>
  <dcterms:created xsi:type="dcterms:W3CDTF">2008-01-03T03:04:02Z</dcterms:created>
  <dcterms:modified xsi:type="dcterms:W3CDTF">2022-01-20T09:32:45Z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