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595" activeTab="2"/>
  </bookViews>
  <sheets>
    <sheet name="งบแสดงฐานะการเงิน" sheetId="1" r:id="rId1"/>
    <sheet name="งบกำไรขาดทุน ไตรมาส ก.ย. 58 " sheetId="2" r:id="rId2"/>
    <sheet name="งบกำไรขาดทุน งวด ก.ย. 58 " sheetId="3" r:id="rId3"/>
  </sheets>
  <externalReferences>
    <externalReference r:id="rId6"/>
  </externalReferences>
  <definedNames>
    <definedName name="AsatDate">'[1]Menu'!$F$7</definedName>
    <definedName name="F_906">#REF!</definedName>
    <definedName name="_xlnm.Print_Area" localSheetId="1">'งบกำไรขาดทุน ไตรมาส ก.ย. 58 '!$A$1:$Q$57</definedName>
    <definedName name="_xlnm.Print_Area" localSheetId="2">'งบกำไรขาดทุน งวด ก.ย. 58 '!$A$1:$M$57</definedName>
    <definedName name="_xlnm.Print_Titles" localSheetId="0">'งบแสดงฐานะการเงิน'!$1:$9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<sst xmlns="http://schemas.openxmlformats.org/spreadsheetml/2006/main" count="173" uniqueCount="110">
  <si>
    <t>ธนาคารกรุงเทพ จำกัด (มหาชน) และบริษัทย่อย</t>
  </si>
  <si>
    <t>งบการเงินรวม</t>
  </si>
  <si>
    <t>สินทรัพย์</t>
  </si>
  <si>
    <t>เงินสด</t>
  </si>
  <si>
    <t>เงินลงทุนในบริษัทย่อยและบริษัทร่วมสุทธิ</t>
  </si>
  <si>
    <t>ดอกเบี้ยค้างรับ</t>
  </si>
  <si>
    <t>ทรัพย์สินรอการขายสุทธิ</t>
  </si>
  <si>
    <t>ภาระของลูกค้าจากการรับรอง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</si>
  <si>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</si>
  <si>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</si>
  <si>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</si>
  <si>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</si>
  <si>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</si>
  <si>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</si>
  <si>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</si>
  <si>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</si>
  <si>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</si>
  <si>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</si>
  <si>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</si>
  <si>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</si>
  <si>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r>
      <t>หัก</t>
    </r>
    <r>
      <rPr>
        <sz val="13"/>
        <rFont val="Angsana New"/>
        <family val="1"/>
      </rPr>
      <t xml:space="preserve"> ค่าเผื่อหนี้สงสัยจะสูญ</t>
    </r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</si>
  <si>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</si>
  <si>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</si>
  <si>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</si>
  <si>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</si>
  <si>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</si>
  <si>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ภาระของธนาคารจากการรับรอง</t>
  </si>
  <si>
    <t>อื่น ๆ</t>
  </si>
  <si>
    <t>งบแสดงฐานะการเงิน</t>
  </si>
  <si>
    <t>รายการระหว่างธนาคารและตลาดเงินสุทธิ</t>
  </si>
  <si>
    <t>สินทรัพย์ตราสารอนุพันธ์</t>
  </si>
  <si>
    <t>เงินลงทุนสุทธิ</t>
  </si>
  <si>
    <t>เงินให้สินเชื่อแก่ลูกหนี้และดอกเบี้ยค้างรับสุทธิ</t>
  </si>
  <si>
    <t>เงินให้สินเชื่อแก่ลูกหนี้</t>
  </si>
  <si>
    <t>รวมเงินให้สินเชื่อแก่ลูกหนี้และดอกเบี้ยค้างรับสุทธิ</t>
  </si>
  <si>
    <t>สินทรัพย์ไม่มีตัวตนอื่นสุทธิ</t>
  </si>
  <si>
    <t>หนี้สินตราสารอนุพันธ์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</si>
  <si>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</si>
  <si>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</si>
  <si>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</si>
  <si>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</si>
  <si>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</si>
  <si>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</si>
  <si>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</si>
  <si>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</si>
  <si>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</si>
  <si>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</si>
  <si>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r>
      <t>หัก</t>
    </r>
    <r>
      <rPr>
        <sz val="13"/>
        <rFont val="Angsana New"/>
        <family val="1"/>
      </rPr>
      <t xml:space="preserve"> รายได้รอตัดบัญชี</t>
    </r>
  </si>
  <si>
    <t>รวมเงินให้สินเชื่อแก่ลูกหนี้และดอกเบี้ยค้างรับ</t>
  </si>
  <si>
    <t>สิทธิในการเรียกคืนหลักทรัพย์</t>
  </si>
  <si>
    <t>ภาระในการส่งคืนหลักทรัพย์</t>
  </si>
  <si>
    <t xml:space="preserve"> รวมหนี้สิน</t>
  </si>
  <si>
    <t>(ยังไม่ได้ตรวจสอบ)</t>
  </si>
  <si>
    <t>สินทรัพย์ภาษีเงินได้รอการตัดบัญชี</t>
  </si>
  <si>
    <t>หนี้สินภาษีเงินได้รอการตัดบัญชี</t>
  </si>
  <si>
    <t>31 ธันวาคม 2557</t>
  </si>
  <si>
    <t xml:space="preserve"> หุ้นสามัญ  1,908,842,894 หุ้น  มูลค่าหุ้นละ 10 บาท</t>
  </si>
  <si>
    <t>ณ วันที่ 30 กันยายน 2558</t>
  </si>
  <si>
    <t>30 กันยายน 2558</t>
  </si>
  <si>
    <r>
      <t>หัก</t>
    </r>
    <r>
      <rPr>
        <sz val="13"/>
        <rFont val="Angsana New"/>
        <family val="1"/>
      </rPr>
      <t xml:space="preserve"> ค่าเผื่อการปรับมูลค่าจากการปรับโครงสร้างหนี้</t>
    </r>
  </si>
  <si>
    <t>รายการระหว่างธนาคารและตลาดเงิน</t>
  </si>
  <si>
    <t>งบกำไรขาดทุนและกำไรขาดทุนเบ็ดเสร็จอื่น</t>
  </si>
  <si>
    <t>สำหรับงวดสามเดือนสิ้นสุด</t>
  </si>
  <si>
    <t>30 มิถุนายน 2558</t>
  </si>
  <si>
    <t>30 กันยายน 2557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</si>
  <si>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</si>
  <si>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</si>
  <si>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</si>
  <si>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</si>
  <si>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</si>
  <si>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</si>
  <si>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กำไรสุทธิจากธุรกรรมเพื่อค้าและปริวรรตเงินตราต่างประเทศ</t>
  </si>
  <si>
    <t>กำไร (ขาดทุน) สุทธิจากเงินลงทุน</t>
  </si>
  <si>
    <t>ส่วนแบ่งกำไรจากเงินลงทุนตามวิธีส่วนได้เสีย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</si>
  <si>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</si>
  <si>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</si>
  <si>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</si>
  <si>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</si>
  <si>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</si>
  <si>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</si>
  <si>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</si>
  <si>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</si>
  <si>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</si>
  <si>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</si>
  <si>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หนี้สูญ หนี้สงสัยจะสูญ และขาดทุนจากการด้อยค่า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</si>
  <si>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</si>
  <si>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</si>
  <si>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</si>
  <si>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</si>
  <si>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รายการที่อาจจัดประเภทในภายหลังผ่านกำไรหรือขาดทุน</t>
  </si>
  <si>
    <t>กำไร (ขาดทุน) จากการวัดมูลค่าเงินลงทุนเผื่อขาย</t>
  </si>
  <si>
    <t>กำไร (ขาดทุน) จากการแปลงค่างบการเงินจากการ</t>
  </si>
  <si>
    <t>ดำเนินงานในต่างประเทศ</t>
  </si>
  <si>
    <t>ภาษีเงินได้เกี่ยวข้อง</t>
  </si>
  <si>
    <t>รายการที่ไม่อาจจัดประเภทในภายหลังผ่านกำไรหรือขาดทุน</t>
  </si>
  <si>
    <t>การเปลี่ยนแปลงในส่วนเกินทุนจากการตีราคาสินทรัพย์</t>
  </si>
  <si>
    <t>ขาดทุนจากการประมาณการตามหลักคณิตศาสตร์</t>
  </si>
  <si>
    <t>ประกันภัยสำหรับโครงการผลประโยชน์ของพนักงาน</t>
  </si>
  <si>
    <t>รวมกำไร (ขาดทุน) เบ็ดเสร็จอื่นสุทธิ</t>
  </si>
  <si>
    <t>กำไรเบ็ดเสร็จรวม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</si>
  <si>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</si>
  <si>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</si>
  <si>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</si>
  <si>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</si>
  <si>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</si>
  <si>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</si>
  <si>
    <t>สำหรับงวดเก้าเดือนสิ้นสุดวันที่ 30 กันยายน 2558</t>
  </si>
  <si>
    <t>กำไรสุทธิจากเงินลงทุน</t>
  </si>
  <si>
    <t>กำไรจากการวัดมูลค่าเงินลงทุนเผื่อขาย</t>
  </si>
  <si>
    <t>รวมกำไรเบ็ดเสร็จอื่นสุทธิ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</si>
</sst>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#,##0.00;\(#,##0\)"/>
    <numFmt numFmtId="178" formatCode="#,##0.0;\(#,##0\)"/>
    <numFmt numFmtId="179" formatCode="#,##0.0000;\(#,##0.00\)"/>
    <numFmt numFmtId="180" formatCode="#,##0;\(#,##0\)"/>
    <numFmt numFmtId="181" formatCode="#,##0.00;\(#,##0.00\)"/>
    <numFmt numFmtId="182" formatCode="#,##0.00_ ;[Red]\-#,##0.00\ "/>
    <numFmt numFmtId="183" formatCode="#,##0.0"/>
    <numFmt numFmtId="184" formatCode="_-* #,##0.000_-;\-* #,##0.000_-;_-* &quot;-&quot;??_-;_-@_-"/>
    <numFmt numFmtId="185" formatCode="_-* #,##0.0_-;\-* #,##0.0_-;_-* &quot;-&quot;??_-;_-@_-"/>
    <numFmt numFmtId="186" formatCode="\t&quot;$&quot;#,##0_);\(\t&quot;$&quot;#,##0\)"/>
    <numFmt numFmtId="187" formatCode="\t&quot;$&quot;#,##0_);[Red]\(\t&quot;$&quot;#,##0\)"/>
    <numFmt numFmtId="188" formatCode="\t&quot;$&quot;#,##0.00_);\(\t&quot;$&quot;#,##0.00\)"/>
    <numFmt numFmtId="189" formatCode="\t&quot;$&quot;#,##0.00_);[Red]\(\t&quot;$&quot;#,##0.00\)"/>
    <numFmt numFmtId="190" formatCode="_(* #,##0.00000_);_(* \(#,##0.00000\);_(* &quot;-&quot;?????_);_(@_)"/>
    <numFmt numFmtId="191" formatCode="#,##0.0;\-#,##0.0"/>
    <numFmt numFmtId="192" formatCode="#,##0.000;\(#,##0.000\)"/>
    <numFmt numFmtId="193" formatCode="#,##0.0;\(#,##0.0\)"/>
    <numFmt numFmtId="194" formatCode="#,##0;\(#,##0\);\-"/>
    <numFmt numFmtId="195" formatCode="0,000;\(#,##0\);\-"/>
    <numFmt numFmtId="196" formatCode="##,#0_;\(#,##0\);\-"/>
    <numFmt numFmtId="197" formatCode="#,##0\ ;\(#,##0\);\-"/>
    <numFmt numFmtId="198" formatCode="##,#0\)_;\(#,##0\);\-"/>
    <numFmt numFmtId="199" formatCode="#,##0_);\(#,##0\);\-"/>
    <numFmt numFmtId="200" formatCode="#,##0_);\(#,##0\);"/>
    <numFmt numFmtId="201" formatCode="#,##0\ \ _);\(#,##0\)\,"/>
    <numFmt numFmtId="202" formatCode="#,##0\ \ _);\(#,##0\)"/>
    <numFmt numFmtId="203" formatCode="#,##0\ _);\(#,##0\)"/>
    <numFmt numFmtId="204" formatCode="#,##0\ ;\(#,##0\);"/>
    <numFmt numFmtId="205" formatCode="#,##0_);\(#,##0.0\);"/>
    <numFmt numFmtId="206" formatCode="#,##0_);\(#,##0.00\);"/>
    <numFmt numFmtId="207" formatCode="0.0000"/>
    <numFmt numFmtId="208" formatCode="0.000"/>
    <numFmt numFmtId="209" formatCode="0.00000000"/>
    <numFmt numFmtId="210" formatCode="0.0000000"/>
    <numFmt numFmtId="211" formatCode="0.000000"/>
    <numFmt numFmtId="212" formatCode="0.00000"/>
    <numFmt numFmtId="213" formatCode="#,##0.00\ ;\(#,##0.00\)"/>
    <numFmt numFmtId="214" formatCode="_-* #,##0.0000_-;\-* #,##0.0000_-;_-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.00;\(#,##0.0\)"/>
    <numFmt numFmtId="219" formatCode="#,##0.000;\(#,##0.0\)"/>
    <numFmt numFmtId="220" formatCode="#,##0.00;\(\-#,##0.00\)"/>
    <numFmt numFmtId="221" formatCode="#,##0.00000;\(#,##0.000\)"/>
    <numFmt numFmtId="222" formatCode="#,##0.000000;\(#,##0.0000\)"/>
    <numFmt numFmtId="223" formatCode="0.0"/>
    <numFmt numFmtId="224" formatCode="#,##0_);\(#,##0.000\);"/>
    <numFmt numFmtId="225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3"/>
      <color indexed="8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FF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8" fillId="0" borderId="0" xfId="63" applyFont="1" applyFill="1" applyAlignment="1">
      <alignment vertical="center"/>
      <protection/>
    </xf>
    <xf numFmtId="0" fontId="9" fillId="0" borderId="0" xfId="63" applyFont="1" applyFill="1" applyAlignment="1">
      <alignment horizontal="center" vertical="center"/>
      <protection/>
    </xf>
    <xf numFmtId="0" fontId="10" fillId="0" borderId="0" xfId="63" applyFont="1" applyFill="1" applyAlignment="1">
      <alignment vertical="center"/>
      <protection/>
    </xf>
    <xf numFmtId="0" fontId="9" fillId="0" borderId="0" xfId="63" applyFont="1" applyFill="1" applyAlignment="1">
      <alignment vertical="center"/>
      <protection/>
    </xf>
    <xf numFmtId="0" fontId="9" fillId="0" borderId="0" xfId="63" applyFont="1" applyFill="1" applyAlignment="1">
      <alignment horizontal="centerContinuous" vertical="center"/>
      <protection/>
    </xf>
    <xf numFmtId="0" fontId="9" fillId="0" borderId="0" xfId="63" applyFont="1" applyFill="1" applyAlignment="1">
      <alignment horizontal="right" vertical="center"/>
      <protection/>
    </xf>
    <xf numFmtId="200" fontId="10" fillId="0" borderId="0" xfId="0" applyNumberFormat="1" applyFont="1" applyFill="1" applyBorder="1" applyAlignment="1">
      <alignment vertical="center"/>
    </xf>
    <xf numFmtId="193" fontId="10" fillId="0" borderId="0" xfId="63" applyNumberFormat="1" applyFont="1" applyFill="1" applyAlignment="1">
      <alignment vertical="center"/>
      <protection/>
    </xf>
    <xf numFmtId="176" fontId="10" fillId="0" borderId="11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200" fontId="10" fillId="0" borderId="0" xfId="0" applyNumberFormat="1" applyFont="1" applyFill="1" applyAlignment="1">
      <alignment/>
    </xf>
    <xf numFmtId="0" fontId="12" fillId="0" borderId="0" xfId="63" applyFont="1" applyFill="1" applyAlignment="1">
      <alignment vertical="center"/>
      <protection/>
    </xf>
    <xf numFmtId="176" fontId="10" fillId="0" borderId="0" xfId="0" applyNumberFormat="1" applyFont="1" applyFill="1" applyAlignment="1">
      <alignment vertical="center"/>
    </xf>
    <xf numFmtId="204" fontId="10" fillId="0" borderId="12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0" fontId="10" fillId="0" borderId="0" xfId="63" applyFont="1" applyFill="1" applyBorder="1" applyAlignment="1">
      <alignment horizontal="centerContinuous" vertical="center"/>
      <protection/>
    </xf>
    <xf numFmtId="0" fontId="10" fillId="0" borderId="0" xfId="63" applyFont="1" applyFill="1" applyBorder="1" applyAlignment="1">
      <alignment vertical="center"/>
      <protection/>
    </xf>
    <xf numFmtId="193" fontId="10" fillId="0" borderId="0" xfId="63" applyNumberFormat="1" applyFont="1" applyFill="1" applyBorder="1" applyAlignment="1">
      <alignment vertical="center"/>
      <protection/>
    </xf>
    <xf numFmtId="193" fontId="10" fillId="0" borderId="0" xfId="63" applyNumberFormat="1" applyFont="1" applyFill="1" applyBorder="1" applyAlignment="1">
      <alignment horizontal="center" vertical="center"/>
      <protection/>
    </xf>
    <xf numFmtId="180" fontId="10" fillId="0" borderId="0" xfId="63" applyNumberFormat="1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176" fontId="8" fillId="0" borderId="0" xfId="44" applyNumberFormat="1" applyFont="1" applyFill="1" applyAlignment="1">
      <alignment vertical="center"/>
    </xf>
    <xf numFmtId="176" fontId="9" fillId="0" borderId="0" xfId="44" applyNumberFormat="1" applyFont="1" applyFill="1" applyAlignment="1">
      <alignment horizontal="center" vertical="center"/>
    </xf>
    <xf numFmtId="176" fontId="9" fillId="0" borderId="0" xfId="44" applyNumberFormat="1" applyFont="1" applyFill="1" applyBorder="1" applyAlignment="1">
      <alignment horizontal="center" vertical="center"/>
    </xf>
    <xf numFmtId="0" fontId="0" fillId="0" borderId="0" xfId="61" applyFill="1">
      <alignment/>
      <protection/>
    </xf>
    <xf numFmtId="0" fontId="9" fillId="0" borderId="0" xfId="61" applyFont="1" applyFill="1" applyAlignment="1">
      <alignment horizontal="centerContinuous"/>
      <protection/>
    </xf>
    <xf numFmtId="0" fontId="9" fillId="0" borderId="0" xfId="61" applyFont="1" applyFill="1" applyBorder="1" applyAlignment="1">
      <alignment horizontal="centerContinuous"/>
      <protection/>
    </xf>
    <xf numFmtId="0" fontId="9" fillId="0" borderId="0" xfId="61" applyNumberFormat="1" applyFont="1" applyFill="1" applyBorder="1" applyAlignment="1">
      <alignment horizontal="center" vertical="center"/>
      <protection/>
    </xf>
    <xf numFmtId="0" fontId="10" fillId="0" borderId="0" xfId="61" applyFont="1" applyFill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176" fontId="10" fillId="0" borderId="0" xfId="44" applyNumberFormat="1" applyFont="1" applyFill="1" applyAlignment="1">
      <alignment vertical="center"/>
    </xf>
    <xf numFmtId="0" fontId="10" fillId="0" borderId="0" xfId="61" applyFont="1" applyFill="1" applyAlignment="1">
      <alignment vertical="center"/>
      <protection/>
    </xf>
    <xf numFmtId="200" fontId="10" fillId="0" borderId="0" xfId="44" applyNumberFormat="1" applyFont="1" applyFill="1" applyAlignment="1">
      <alignment vertical="center"/>
    </xf>
    <xf numFmtId="0" fontId="10" fillId="0" borderId="0" xfId="61" applyFont="1" applyFill="1" applyAlignment="1">
      <alignment horizontal="left" vertical="center" indent="2"/>
      <protection/>
    </xf>
    <xf numFmtId="0" fontId="10" fillId="0" borderId="0" xfId="61" applyFont="1" applyFill="1" applyAlignment="1">
      <alignment horizontal="left" vertical="center" indent="4"/>
      <protection/>
    </xf>
    <xf numFmtId="176" fontId="10" fillId="0" borderId="13" xfId="61" applyNumberFormat="1" applyFont="1" applyFill="1" applyBorder="1" applyAlignment="1">
      <alignment vertical="center"/>
      <protection/>
    </xf>
    <xf numFmtId="176" fontId="10" fillId="0" borderId="0" xfId="61" applyNumberFormat="1" applyFont="1" applyFill="1" applyBorder="1" applyAlignment="1">
      <alignment vertical="center"/>
      <protection/>
    </xf>
    <xf numFmtId="200" fontId="10" fillId="0" borderId="0" xfId="61" applyNumberFormat="1" applyFont="1" applyFill="1" applyAlignment="1">
      <alignment vertical="center"/>
      <protection/>
    </xf>
    <xf numFmtId="200" fontId="10" fillId="0" borderId="0" xfId="61" applyNumberFormat="1" applyFont="1" applyFill="1" applyBorder="1" applyAlignment="1">
      <alignment vertical="center"/>
      <protection/>
    </xf>
    <xf numFmtId="176" fontId="10" fillId="0" borderId="11" xfId="61" applyNumberFormat="1" applyFont="1" applyFill="1" applyBorder="1" applyAlignment="1">
      <alignment vertical="center"/>
      <protection/>
    </xf>
    <xf numFmtId="200" fontId="10" fillId="0" borderId="13" xfId="61" applyNumberFormat="1" applyFont="1" applyFill="1" applyBorder="1" applyAlignment="1">
      <alignment vertical="center"/>
      <protection/>
    </xf>
    <xf numFmtId="0" fontId="11" fillId="0" borderId="0" xfId="61" applyFont="1" applyFill="1" applyAlignment="1">
      <alignment horizontal="left" vertical="center" indent="2"/>
      <protection/>
    </xf>
    <xf numFmtId="200" fontId="10" fillId="0" borderId="0" xfId="61" applyNumberFormat="1" applyFont="1" applyFill="1">
      <alignment/>
      <protection/>
    </xf>
    <xf numFmtId="0" fontId="9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10" fillId="0" borderId="0" xfId="61" applyFont="1" applyFill="1" applyAlignment="1" quotePrefix="1">
      <alignment horizontal="left" vertical="center"/>
      <protection/>
    </xf>
    <xf numFmtId="176" fontId="10" fillId="0" borderId="0" xfId="61" applyNumberFormat="1" applyFont="1" applyFill="1" applyAlignment="1">
      <alignment vertical="center"/>
      <protection/>
    </xf>
    <xf numFmtId="204" fontId="10" fillId="0" borderId="0" xfId="61" applyNumberFormat="1" applyFont="1" applyFill="1" applyAlignment="1">
      <alignment vertical="center"/>
      <protection/>
    </xf>
    <xf numFmtId="204" fontId="10" fillId="0" borderId="0" xfId="61" applyNumberFormat="1" applyFont="1" applyFill="1" applyBorder="1" applyAlignment="1">
      <alignment vertical="center"/>
      <protection/>
    </xf>
    <xf numFmtId="0" fontId="10" fillId="0" borderId="0" xfId="61" applyFont="1" applyFill="1" applyAlignment="1">
      <alignment horizontal="left" vertical="center" indent="3"/>
      <protection/>
    </xf>
    <xf numFmtId="204" fontId="10" fillId="0" borderId="14" xfId="61" applyNumberFormat="1" applyFont="1" applyFill="1" applyBorder="1" applyAlignment="1">
      <alignment vertical="center"/>
      <protection/>
    </xf>
    <xf numFmtId="0" fontId="10" fillId="0" borderId="0" xfId="61" applyFont="1" applyFill="1" applyAlignment="1" quotePrefix="1">
      <alignment horizontal="left" vertical="center" indent="2"/>
      <protection/>
    </xf>
    <xf numFmtId="204" fontId="10" fillId="0" borderId="15" xfId="61" applyNumberFormat="1" applyFont="1" applyFill="1" applyBorder="1" applyAlignment="1">
      <alignment vertical="center"/>
      <protection/>
    </xf>
    <xf numFmtId="0" fontId="10" fillId="0" borderId="0" xfId="61" applyFont="1" applyFill="1" applyAlignment="1">
      <alignment horizontal="left" vertical="center"/>
      <protection/>
    </xf>
    <xf numFmtId="204" fontId="10" fillId="0" borderId="13" xfId="61" applyNumberFormat="1" applyFont="1" applyFill="1" applyBorder="1" applyAlignment="1">
      <alignment vertical="center"/>
      <protection/>
    </xf>
    <xf numFmtId="171" fontId="10" fillId="0" borderId="0" xfId="45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63" applyFont="1" applyFill="1" applyAlignment="1">
      <alignment horizontal="left" vertical="center" indent="3"/>
      <protection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15" fontId="1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76" fontId="14" fillId="0" borderId="0" xfId="47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76" fontId="14" fillId="0" borderId="11" xfId="47" applyNumberFormat="1" applyFont="1" applyFill="1" applyBorder="1" applyAlignment="1">
      <alignment vertical="center"/>
    </xf>
    <xf numFmtId="176" fontId="14" fillId="0" borderId="0" xfId="47" applyNumberFormat="1" applyFont="1" applyFill="1" applyBorder="1" applyAlignment="1">
      <alignment vertical="center"/>
    </xf>
    <xf numFmtId="177" fontId="10" fillId="0" borderId="0" xfId="47" applyNumberFormat="1" applyFont="1" applyFill="1" applyAlignment="1">
      <alignment vertical="center"/>
    </xf>
    <xf numFmtId="0" fontId="51" fillId="0" borderId="0" xfId="0" applyFont="1" applyFill="1" applyAlignment="1">
      <alignment vertical="center"/>
    </xf>
    <xf numFmtId="176" fontId="14" fillId="0" borderId="13" xfId="47" applyNumberFormat="1" applyFont="1" applyFill="1" applyBorder="1" applyAlignment="1">
      <alignment vertical="center"/>
    </xf>
    <xf numFmtId="3" fontId="10" fillId="0" borderId="0" xfId="47" applyNumberFormat="1" applyFont="1" applyFill="1" applyAlignment="1">
      <alignment vertical="center"/>
    </xf>
    <xf numFmtId="176" fontId="10" fillId="0" borderId="0" xfId="47" applyNumberFormat="1" applyFont="1" applyFill="1" applyAlignment="1">
      <alignment vertical="center"/>
    </xf>
    <xf numFmtId="177" fontId="14" fillId="0" borderId="0" xfId="47" applyNumberFormat="1" applyFont="1" applyFill="1" applyAlignment="1">
      <alignment vertical="center"/>
    </xf>
    <xf numFmtId="171" fontId="10" fillId="0" borderId="0" xfId="47" applyFont="1" applyFill="1" applyAlignment="1">
      <alignment vertical="center"/>
    </xf>
    <xf numFmtId="171" fontId="14" fillId="0" borderId="0" xfId="47" applyFont="1" applyFill="1" applyAlignment="1">
      <alignment vertical="center"/>
    </xf>
    <xf numFmtId="0" fontId="10" fillId="0" borderId="0" xfId="0" applyFont="1" applyFill="1" applyAlignment="1">
      <alignment horizontal="left" vertical="center" indent="1"/>
    </xf>
    <xf numFmtId="178" fontId="10" fillId="0" borderId="11" xfId="47" applyNumberFormat="1" applyFont="1" applyFill="1" applyBorder="1" applyAlignment="1">
      <alignment vertical="center"/>
    </xf>
    <xf numFmtId="176" fontId="10" fillId="0" borderId="11" xfId="47" applyNumberFormat="1" applyFont="1" applyFill="1" applyBorder="1" applyAlignment="1">
      <alignment vertical="center"/>
    </xf>
    <xf numFmtId="177" fontId="10" fillId="0" borderId="11" xfId="47" applyNumberFormat="1" applyFont="1" applyFill="1" applyBorder="1" applyAlignment="1">
      <alignment vertical="center"/>
    </xf>
    <xf numFmtId="176" fontId="14" fillId="0" borderId="12" xfId="47" applyNumberFormat="1" applyFont="1" applyFill="1" applyBorder="1" applyAlignment="1">
      <alignment vertical="center"/>
    </xf>
    <xf numFmtId="171" fontId="14" fillId="0" borderId="14" xfId="47" applyNumberFormat="1" applyFont="1" applyFill="1" applyBorder="1" applyAlignment="1">
      <alignment vertical="center"/>
    </xf>
    <xf numFmtId="176" fontId="10" fillId="0" borderId="14" xfId="47" applyNumberFormat="1" applyFont="1" applyFill="1" applyBorder="1" applyAlignment="1">
      <alignment vertical="center"/>
    </xf>
    <xf numFmtId="176" fontId="10" fillId="0" borderId="13" xfId="47" applyNumberFormat="1" applyFont="1" applyFill="1" applyBorder="1" applyAlignment="1">
      <alignment vertical="center"/>
    </xf>
    <xf numFmtId="180" fontId="10" fillId="0" borderId="0" xfId="47" applyNumberFormat="1" applyFont="1" applyFill="1" applyAlignment="1">
      <alignment vertical="center"/>
    </xf>
    <xf numFmtId="0" fontId="9" fillId="0" borderId="0" xfId="63" applyFont="1" applyFill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/>
    </xf>
    <xf numFmtId="15" fontId="13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_BLS _T Dec06 1-revised 1.1" xfId="63"/>
    <cellStyle name="Note" xfId="64"/>
    <cellStyle name="Output" xfId="65"/>
    <cellStyle name="Output Amounts" xfId="66"/>
    <cellStyle name="Output Column Headings" xfId="67"/>
    <cellStyle name="Output Line Items" xfId="68"/>
    <cellStyle name="Output Report Heading" xfId="69"/>
    <cellStyle name="Output Report Title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180975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19050</xdr:rowOff>
    </xdr:from>
    <xdr:to>
      <xdr:col>10</xdr:col>
      <xdr:colOff>161925</xdr:colOff>
      <xdr:row>30</xdr:row>
      <xdr:rowOff>190500</xdr:rowOff>
    </xdr:to>
    <xdr:sp fLocksText="0">
      <xdr:nvSpPr>
        <xdr:cNvPr id="2" name="Text Box 167"/>
        <xdr:cNvSpPr txBox="1">
          <a:spLocks noChangeArrowheads="1"/>
        </xdr:cNvSpPr>
      </xdr:nvSpPr>
      <xdr:spPr>
        <a:xfrm>
          <a:off x="4848225" y="65436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180975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9" sqref="H9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2" customWidth="1"/>
    <col min="5" max="5" width="1.28515625" style="1" customWidth="1"/>
    <col min="6" max="6" width="14.421875" style="21" customWidth="1"/>
    <col min="7" max="7" width="0.85546875" style="21" customWidth="1"/>
    <col min="8" max="8" width="14.421875" style="22" customWidth="1"/>
    <col min="9" max="16384" width="9.140625" style="1" customWidth="1"/>
  </cols>
  <sheetData>
    <row r="1" spans="5:7" ht="21" customHeight="1">
      <c r="E1" s="23"/>
      <c r="F1" s="24"/>
      <c r="G1" s="24"/>
    </row>
    <row r="2" spans="1:8" s="3" customFormat="1" ht="21" customHeight="1">
      <c r="A2" s="87" t="s">
        <v>0</v>
      </c>
      <c r="B2" s="87"/>
      <c r="C2" s="87"/>
      <c r="D2" s="87"/>
      <c r="E2" s="87"/>
      <c r="F2" s="87"/>
      <c r="G2" s="87"/>
      <c r="H2" s="87"/>
    </row>
    <row r="3" spans="1:8" s="3" customFormat="1" ht="21" customHeight="1">
      <c r="A3" s="87" t="s">
        <v>28</v>
      </c>
      <c r="B3" s="87"/>
      <c r="C3" s="87"/>
      <c r="D3" s="87"/>
      <c r="E3" s="87"/>
      <c r="F3" s="87"/>
      <c r="G3" s="87"/>
      <c r="H3" s="87"/>
    </row>
    <row r="4" spans="1:8" s="3" customFormat="1" ht="21" customHeight="1">
      <c r="A4" s="26" t="s">
        <v>57</v>
      </c>
      <c r="B4" s="26"/>
      <c r="C4" s="26"/>
      <c r="D4" s="26"/>
      <c r="E4" s="26"/>
      <c r="F4" s="27"/>
      <c r="G4" s="27"/>
      <c r="H4" s="26"/>
    </row>
    <row r="5" spans="1:8" s="3" customFormat="1" ht="21" customHeight="1">
      <c r="A5" s="26" t="s">
        <v>52</v>
      </c>
      <c r="B5" s="26"/>
      <c r="C5" s="26"/>
      <c r="D5" s="26"/>
      <c r="E5" s="26"/>
      <c r="F5" s="27"/>
      <c r="G5" s="27"/>
      <c r="H5" s="26"/>
    </row>
    <row r="6" spans="1:8" s="3" customFormat="1" ht="21" customHeight="1">
      <c r="A6" s="4"/>
      <c r="B6" s="4"/>
      <c r="C6" s="4"/>
      <c r="D6" s="58"/>
      <c r="E6" s="5"/>
      <c r="F6" s="16"/>
      <c r="G6" s="16"/>
      <c r="H6" s="6" t="s">
        <v>23</v>
      </c>
    </row>
    <row r="7" spans="1:8" s="3" customFormat="1" ht="21" customHeight="1">
      <c r="A7" s="5"/>
      <c r="B7" s="88" t="s">
        <v>1</v>
      </c>
      <c r="C7" s="88"/>
      <c r="D7" s="88"/>
      <c r="E7" s="88"/>
      <c r="F7" s="88" t="s">
        <v>46</v>
      </c>
      <c r="G7" s="88"/>
      <c r="H7" s="88"/>
    </row>
    <row r="8" spans="2:8" s="3" customFormat="1" ht="21" customHeight="1">
      <c r="B8" s="57" t="s">
        <v>58</v>
      </c>
      <c r="D8" s="57" t="s">
        <v>55</v>
      </c>
      <c r="E8" s="28"/>
      <c r="F8" s="57" t="s">
        <v>58</v>
      </c>
      <c r="H8" s="57" t="s">
        <v>55</v>
      </c>
    </row>
    <row r="9" spans="1:8" s="3" customFormat="1" ht="21" customHeight="1">
      <c r="A9" s="2"/>
      <c r="B9" s="2"/>
      <c r="C9" s="2"/>
      <c r="D9" s="2"/>
      <c r="E9" s="29"/>
      <c r="F9" s="30"/>
      <c r="G9" s="30"/>
      <c r="H9" s="30"/>
    </row>
    <row r="10" spans="1:8" s="3" customFormat="1" ht="21" customHeight="1">
      <c r="A10" s="2" t="s">
        <v>2</v>
      </c>
      <c r="B10" s="2"/>
      <c r="C10" s="2"/>
      <c r="D10" s="2"/>
      <c r="F10" s="17"/>
      <c r="G10" s="17"/>
      <c r="H10" s="17"/>
    </row>
    <row r="11" spans="1:8" s="3" customFormat="1" ht="21" customHeight="1">
      <c r="A11" s="32" t="s">
        <v>3</v>
      </c>
      <c r="B11" s="33">
        <v>46538888</v>
      </c>
      <c r="C11" s="32"/>
      <c r="D11" s="33">
        <v>59898596</v>
      </c>
      <c r="E11" s="8"/>
      <c r="F11" s="33">
        <v>46389915</v>
      </c>
      <c r="G11" s="18"/>
      <c r="H11" s="33">
        <v>59782345</v>
      </c>
    </row>
    <row r="12" spans="1:8" s="3" customFormat="1" ht="21" customHeight="1">
      <c r="A12" s="32" t="s">
        <v>29</v>
      </c>
      <c r="B12" s="33">
        <v>531309804</v>
      </c>
      <c r="C12" s="32"/>
      <c r="D12" s="33">
        <v>532205093</v>
      </c>
      <c r="E12" s="8"/>
      <c r="F12" s="33">
        <v>476932605</v>
      </c>
      <c r="G12" s="18"/>
      <c r="H12" s="33">
        <v>467829801</v>
      </c>
    </row>
    <row r="13" spans="1:8" s="3" customFormat="1" ht="21" customHeight="1">
      <c r="A13" s="32" t="s">
        <v>49</v>
      </c>
      <c r="B13" s="33">
        <v>16625</v>
      </c>
      <c r="C13" s="32"/>
      <c r="D13" s="33">
        <v>64802</v>
      </c>
      <c r="E13" s="8"/>
      <c r="F13" s="56">
        <v>0</v>
      </c>
      <c r="G13" s="18"/>
      <c r="H13" s="56">
        <v>0</v>
      </c>
    </row>
    <row r="14" spans="1:8" s="3" customFormat="1" ht="21" customHeight="1">
      <c r="A14" s="32" t="s">
        <v>30</v>
      </c>
      <c r="B14" s="33">
        <v>28741449</v>
      </c>
      <c r="C14" s="32"/>
      <c r="D14" s="33">
        <v>15941003</v>
      </c>
      <c r="E14" s="8"/>
      <c r="F14" s="33">
        <v>28503192</v>
      </c>
      <c r="G14" s="18"/>
      <c r="H14" s="33">
        <v>15669766</v>
      </c>
    </row>
    <row r="15" spans="1:8" s="3" customFormat="1" ht="21" customHeight="1">
      <c r="A15" s="32" t="s">
        <v>31</v>
      </c>
      <c r="B15" s="38">
        <v>407631072</v>
      </c>
      <c r="C15" s="32"/>
      <c r="D15" s="38">
        <v>382054379</v>
      </c>
      <c r="E15" s="8"/>
      <c r="F15" s="38">
        <v>388832250</v>
      </c>
      <c r="G15" s="18"/>
      <c r="H15" s="38">
        <v>365455991</v>
      </c>
    </row>
    <row r="16" spans="1:8" s="3" customFormat="1" ht="21" customHeight="1">
      <c r="A16" s="32" t="s">
        <v>4</v>
      </c>
      <c r="B16" s="33">
        <v>1242496</v>
      </c>
      <c r="C16" s="32"/>
      <c r="D16" s="33">
        <v>1156058</v>
      </c>
      <c r="E16" s="8"/>
      <c r="F16" s="38">
        <v>33180876</v>
      </c>
      <c r="G16" s="18"/>
      <c r="H16" s="38">
        <v>33182329</v>
      </c>
    </row>
    <row r="17" spans="1:8" s="3" customFormat="1" ht="21" customHeight="1">
      <c r="A17" s="32" t="s">
        <v>32</v>
      </c>
      <c r="B17" s="32"/>
      <c r="C17" s="32"/>
      <c r="D17" s="32"/>
      <c r="E17" s="8"/>
      <c r="F17" s="18"/>
      <c r="G17" s="18"/>
      <c r="H17" s="18"/>
    </row>
    <row r="18" spans="1:8" s="3" customFormat="1" ht="21" customHeight="1">
      <c r="A18" s="34" t="s">
        <v>33</v>
      </c>
      <c r="B18" s="38">
        <v>1810566419</v>
      </c>
      <c r="C18" s="34"/>
      <c r="D18" s="38">
        <v>1782848508</v>
      </c>
      <c r="E18" s="8"/>
      <c r="F18" s="38">
        <v>1760402247</v>
      </c>
      <c r="G18" s="18"/>
      <c r="H18" s="38">
        <v>1731042377</v>
      </c>
    </row>
    <row r="19" spans="1:8" s="3" customFormat="1" ht="21" customHeight="1">
      <c r="A19" s="34" t="s">
        <v>5</v>
      </c>
      <c r="B19" s="41">
        <v>3178465</v>
      </c>
      <c r="C19" s="34"/>
      <c r="D19" s="41">
        <v>4233232</v>
      </c>
      <c r="E19" s="8"/>
      <c r="F19" s="41">
        <v>3080800</v>
      </c>
      <c r="G19" s="18"/>
      <c r="H19" s="41">
        <f>4118775</f>
        <v>4118775</v>
      </c>
    </row>
    <row r="20" spans="1:8" s="3" customFormat="1" ht="21" customHeight="1">
      <c r="A20" s="35" t="s">
        <v>48</v>
      </c>
      <c r="B20" s="37">
        <f>SUM(B18:B19)</f>
        <v>1813744884</v>
      </c>
      <c r="C20" s="35"/>
      <c r="D20" s="37">
        <f>SUM(D18:D19)</f>
        <v>1787081740</v>
      </c>
      <c r="E20" s="8"/>
      <c r="F20" s="37">
        <f>SUM(F18:F19)</f>
        <v>1763483047</v>
      </c>
      <c r="G20" s="18"/>
      <c r="H20" s="37">
        <f>SUM(H18:H19)</f>
        <v>1735161152</v>
      </c>
    </row>
    <row r="21" spans="1:8" s="3" customFormat="1" ht="21" customHeight="1">
      <c r="A21" s="42" t="s">
        <v>47</v>
      </c>
      <c r="B21" s="11">
        <v>-680480</v>
      </c>
      <c r="C21" s="42"/>
      <c r="D21" s="11">
        <v>-615678</v>
      </c>
      <c r="E21" s="8"/>
      <c r="F21" s="20">
        <v>-628135</v>
      </c>
      <c r="G21" s="18"/>
      <c r="H21" s="20">
        <v>-537521</v>
      </c>
    </row>
    <row r="22" spans="1:8" s="3" customFormat="1" ht="21" customHeight="1">
      <c r="A22" s="42" t="s">
        <v>20</v>
      </c>
      <c r="B22" s="43">
        <v>-98316932</v>
      </c>
      <c r="C22" s="42"/>
      <c r="D22" s="43">
        <v>-89411506</v>
      </c>
      <c r="E22" s="8"/>
      <c r="F22" s="20">
        <v>-95560298</v>
      </c>
      <c r="G22" s="18"/>
      <c r="H22" s="20">
        <v>-87095271</v>
      </c>
    </row>
    <row r="23" spans="1:8" s="3" customFormat="1" ht="21" customHeight="1">
      <c r="A23" s="42" t="s">
        <v>59</v>
      </c>
      <c r="B23" s="43">
        <v>-1955476</v>
      </c>
      <c r="C23" s="42"/>
      <c r="D23" s="43">
        <v>-2513971</v>
      </c>
      <c r="E23" s="8"/>
      <c r="F23" s="20">
        <v>-1955476</v>
      </c>
      <c r="G23" s="18"/>
      <c r="H23" s="20">
        <v>-2513971</v>
      </c>
    </row>
    <row r="24" spans="1:8" s="3" customFormat="1" ht="21" customHeight="1">
      <c r="A24" s="35" t="s">
        <v>34</v>
      </c>
      <c r="B24" s="40">
        <f>SUM(B20:B23)</f>
        <v>1712791996</v>
      </c>
      <c r="C24" s="35"/>
      <c r="D24" s="40">
        <f>SUM(D20:D23)</f>
        <v>1694540585</v>
      </c>
      <c r="E24" s="8"/>
      <c r="F24" s="40">
        <f>SUM(F20:F23)</f>
        <v>1665339138</v>
      </c>
      <c r="G24" s="18"/>
      <c r="H24" s="40">
        <f>SUM(H20:H23)</f>
        <v>1645014389</v>
      </c>
    </row>
    <row r="25" spans="1:8" s="3" customFormat="1" ht="21" customHeight="1">
      <c r="A25" s="32" t="s">
        <v>7</v>
      </c>
      <c r="B25" s="43">
        <v>2337758</v>
      </c>
      <c r="C25" s="32"/>
      <c r="D25" s="43">
        <v>1852323</v>
      </c>
      <c r="E25" s="8"/>
      <c r="F25" s="43">
        <v>173324</v>
      </c>
      <c r="G25" s="18"/>
      <c r="H25" s="43">
        <v>372770</v>
      </c>
    </row>
    <row r="26" spans="1:8" s="3" customFormat="1" ht="21" customHeight="1">
      <c r="A26" s="32" t="s">
        <v>6</v>
      </c>
      <c r="B26" s="43">
        <v>13991575</v>
      </c>
      <c r="C26" s="32"/>
      <c r="D26" s="43">
        <v>16515654</v>
      </c>
      <c r="E26" s="8"/>
      <c r="F26" s="43">
        <v>9866613</v>
      </c>
      <c r="G26" s="18"/>
      <c r="H26" s="43">
        <v>11581876</v>
      </c>
    </row>
    <row r="27" spans="1:8" s="3" customFormat="1" ht="21" customHeight="1">
      <c r="A27" s="32" t="s">
        <v>8</v>
      </c>
      <c r="B27" s="43">
        <v>46530332</v>
      </c>
      <c r="C27" s="32"/>
      <c r="D27" s="43">
        <v>31454587</v>
      </c>
      <c r="E27" s="8"/>
      <c r="F27" s="43">
        <v>45138880</v>
      </c>
      <c r="G27" s="18"/>
      <c r="H27" s="43">
        <v>29980362</v>
      </c>
    </row>
    <row r="28" spans="1:8" s="3" customFormat="1" ht="21" customHeight="1">
      <c r="A28" s="32" t="s">
        <v>35</v>
      </c>
      <c r="B28" s="43">
        <v>498321</v>
      </c>
      <c r="C28" s="32"/>
      <c r="D28" s="43">
        <v>698464</v>
      </c>
      <c r="E28" s="8"/>
      <c r="F28" s="43">
        <v>444910</v>
      </c>
      <c r="G28" s="18"/>
      <c r="H28" s="43">
        <v>643210</v>
      </c>
    </row>
    <row r="29" spans="1:8" s="3" customFormat="1" ht="21" customHeight="1">
      <c r="A29" s="32" t="s">
        <v>53</v>
      </c>
      <c r="B29" s="43">
        <v>2726129</v>
      </c>
      <c r="C29" s="32"/>
      <c r="D29" s="43">
        <v>2132488</v>
      </c>
      <c r="E29" s="8"/>
      <c r="F29" s="43">
        <v>1779932</v>
      </c>
      <c r="G29" s="18"/>
      <c r="H29" s="43">
        <v>1176208</v>
      </c>
    </row>
    <row r="30" spans="1:8" s="3" customFormat="1" ht="21" customHeight="1">
      <c r="A30" s="32" t="s">
        <v>9</v>
      </c>
      <c r="B30" s="39">
        <v>26484451</v>
      </c>
      <c r="C30" s="32"/>
      <c r="D30" s="39">
        <v>21376107</v>
      </c>
      <c r="E30" s="8"/>
      <c r="F30" s="41">
        <f>22194412</f>
        <v>22194412</v>
      </c>
      <c r="G30" s="18"/>
      <c r="H30" s="41">
        <v>17220656</v>
      </c>
    </row>
    <row r="31" spans="1:8" s="3" customFormat="1" ht="21" customHeight="1" thickBot="1">
      <c r="A31" s="44" t="s">
        <v>10</v>
      </c>
      <c r="B31" s="15">
        <f>B11+B12+B14+B15+B16+B24+B25+B26+B27+B28+B29+B30+B13</f>
        <v>2820840896</v>
      </c>
      <c r="C31" s="44"/>
      <c r="D31" s="15">
        <f>D11+D12+D14+D15+D16+D24+D25+D26+D27+D28+D29+D30+D13</f>
        <v>2759890139</v>
      </c>
      <c r="E31" s="8"/>
      <c r="F31" s="15">
        <f>F11+F12+F14+F15+F16+F24+F25+F26+F27+F28+F29+F30+F13</f>
        <v>2718776047</v>
      </c>
      <c r="G31" s="18"/>
      <c r="H31" s="15">
        <f>H11+H12+H14+H15+H16+H24+H25+H26+H27+H28+H29+H30+H13</f>
        <v>2647909703</v>
      </c>
    </row>
    <row r="32" spans="1:8" s="3" customFormat="1" ht="21" customHeight="1" thickTop="1">
      <c r="A32" s="44"/>
      <c r="B32" s="37"/>
      <c r="C32" s="44"/>
      <c r="D32" s="37"/>
      <c r="E32" s="8"/>
      <c r="F32" s="18"/>
      <c r="G32" s="18"/>
      <c r="H32" s="18"/>
    </row>
    <row r="33" spans="1:8" s="12" customFormat="1" ht="21" customHeight="1">
      <c r="A33" s="29"/>
      <c r="B33" s="29"/>
      <c r="C33" s="29"/>
      <c r="D33" s="29"/>
      <c r="E33" s="8"/>
      <c r="F33" s="18"/>
      <c r="G33" s="18"/>
      <c r="H33" s="18"/>
    </row>
    <row r="34" spans="1:8" s="12" customFormat="1" ht="21" customHeight="1">
      <c r="A34" s="29"/>
      <c r="B34" s="29"/>
      <c r="C34" s="29"/>
      <c r="D34" s="29"/>
      <c r="E34" s="8"/>
      <c r="F34" s="18"/>
      <c r="G34" s="18"/>
      <c r="H34" s="18"/>
    </row>
    <row r="35" spans="1:8" s="12" customFormat="1" ht="21" customHeight="1">
      <c r="A35" s="29"/>
      <c r="B35" s="29"/>
      <c r="C35" s="29"/>
      <c r="D35" s="29"/>
      <c r="E35" s="8"/>
      <c r="F35" s="18"/>
      <c r="G35" s="18"/>
      <c r="H35" s="18"/>
    </row>
    <row r="36" spans="1:8" s="12" customFormat="1" ht="21" customHeight="1">
      <c r="A36" s="29"/>
      <c r="B36" s="29"/>
      <c r="C36" s="29"/>
      <c r="D36" s="29"/>
      <c r="E36" s="8"/>
      <c r="F36" s="18"/>
      <c r="G36" s="18"/>
      <c r="H36" s="18"/>
    </row>
    <row r="37" spans="1:8" s="12" customFormat="1" ht="21" customHeight="1">
      <c r="A37" s="29"/>
      <c r="B37" s="29"/>
      <c r="C37" s="29"/>
      <c r="D37" s="29"/>
      <c r="E37" s="8"/>
      <c r="F37" s="18"/>
      <c r="G37" s="18"/>
      <c r="H37" s="18"/>
    </row>
    <row r="38" spans="1:8" s="12" customFormat="1" ht="21" customHeight="1">
      <c r="A38" s="29"/>
      <c r="B38" s="29"/>
      <c r="C38" s="29"/>
      <c r="D38" s="29"/>
      <c r="E38" s="8"/>
      <c r="F38" s="18"/>
      <c r="G38" s="18"/>
      <c r="H38" s="18"/>
    </row>
    <row r="39" spans="1:8" s="12" customFormat="1" ht="21" customHeight="1">
      <c r="A39" s="29"/>
      <c r="B39" s="29"/>
      <c r="C39" s="29"/>
      <c r="D39" s="29"/>
      <c r="E39" s="8"/>
      <c r="F39" s="18"/>
      <c r="G39" s="18"/>
      <c r="H39" s="18"/>
    </row>
    <row r="40" spans="1:8" s="12" customFormat="1" ht="21" customHeight="1">
      <c r="A40" s="29"/>
      <c r="B40" s="29"/>
      <c r="C40" s="29"/>
      <c r="D40" s="29"/>
      <c r="E40" s="8"/>
      <c r="F40" s="18"/>
      <c r="G40" s="18"/>
      <c r="H40" s="18"/>
    </row>
    <row r="41" spans="1:8" s="12" customFormat="1" ht="21" customHeight="1">
      <c r="A41" s="29"/>
      <c r="B41" s="29"/>
      <c r="C41" s="29"/>
      <c r="D41" s="29"/>
      <c r="E41" s="8"/>
      <c r="F41" s="18"/>
      <c r="G41" s="18"/>
      <c r="H41" s="18"/>
    </row>
    <row r="42" spans="1:8" s="12" customFormat="1" ht="21" customHeight="1">
      <c r="A42" s="29"/>
      <c r="B42" s="29"/>
      <c r="C42" s="29"/>
      <c r="D42" s="29"/>
      <c r="E42" s="8"/>
      <c r="F42" s="18"/>
      <c r="G42" s="18"/>
      <c r="H42" s="18"/>
    </row>
    <row r="43" spans="1:8" s="12" customFormat="1" ht="21" customHeight="1">
      <c r="A43" s="29"/>
      <c r="B43" s="29"/>
      <c r="C43" s="29"/>
      <c r="D43" s="29"/>
      <c r="E43" s="8"/>
      <c r="F43" s="18"/>
      <c r="G43" s="18"/>
      <c r="H43" s="18"/>
    </row>
    <row r="44" spans="1:8" s="12" customFormat="1" ht="21" customHeight="1">
      <c r="A44" s="29"/>
      <c r="B44" s="29"/>
      <c r="C44" s="29"/>
      <c r="D44" s="29"/>
      <c r="E44" s="8"/>
      <c r="F44" s="18"/>
      <c r="G44" s="18"/>
      <c r="H44" s="18"/>
    </row>
    <row r="45" spans="1:8" s="12" customFormat="1" ht="21" customHeight="1">
      <c r="A45" s="29"/>
      <c r="B45" s="29"/>
      <c r="C45" s="29"/>
      <c r="D45" s="29"/>
      <c r="E45" s="8"/>
      <c r="F45" s="18"/>
      <c r="G45" s="18"/>
      <c r="H45" s="18"/>
    </row>
    <row r="46" spans="1:8" s="12" customFormat="1" ht="21" customHeight="1">
      <c r="A46" s="29"/>
      <c r="B46" s="29"/>
      <c r="C46" s="29"/>
      <c r="D46" s="29"/>
      <c r="E46" s="8"/>
      <c r="F46" s="18"/>
      <c r="G46" s="18"/>
      <c r="H46" s="18"/>
    </row>
    <row r="47" spans="1:8" s="3" customFormat="1" ht="21" customHeight="1">
      <c r="A47" s="45" t="s">
        <v>39</v>
      </c>
      <c r="B47" s="45"/>
      <c r="C47" s="45"/>
      <c r="D47" s="45"/>
      <c r="E47" s="8"/>
      <c r="F47" s="18"/>
      <c r="G47" s="18"/>
      <c r="H47" s="18"/>
    </row>
    <row r="48" spans="1:8" s="3" customFormat="1" ht="21" customHeight="1">
      <c r="A48" s="46" t="s">
        <v>24</v>
      </c>
      <c r="B48" s="10">
        <v>2068240103</v>
      </c>
      <c r="C48" s="46"/>
      <c r="D48" s="10">
        <v>2058778930</v>
      </c>
      <c r="E48" s="8"/>
      <c r="F48" s="7">
        <v>2013149595</v>
      </c>
      <c r="G48" s="18"/>
      <c r="H48" s="7">
        <v>1992588427</v>
      </c>
    </row>
    <row r="49" spans="1:8" s="3" customFormat="1" ht="21" customHeight="1">
      <c r="A49" s="32" t="s">
        <v>60</v>
      </c>
      <c r="B49" s="10">
        <v>116053472</v>
      </c>
      <c r="C49" s="32"/>
      <c r="D49" s="10">
        <v>140048135</v>
      </c>
      <c r="E49" s="8"/>
      <c r="F49" s="7">
        <v>101489986</v>
      </c>
      <c r="G49" s="18"/>
      <c r="H49" s="7">
        <v>119818538</v>
      </c>
    </row>
    <row r="50" spans="1:8" s="3" customFormat="1" ht="21" customHeight="1">
      <c r="A50" s="32" t="s">
        <v>11</v>
      </c>
      <c r="B50" s="10">
        <v>9298956</v>
      </c>
      <c r="C50" s="32"/>
      <c r="D50" s="10">
        <v>9135590</v>
      </c>
      <c r="E50" s="8"/>
      <c r="F50" s="7">
        <v>9270072</v>
      </c>
      <c r="G50" s="18"/>
      <c r="H50" s="7">
        <v>9069981</v>
      </c>
    </row>
    <row r="51" spans="1:8" s="3" customFormat="1" ht="21" customHeight="1">
      <c r="A51" s="32" t="s">
        <v>50</v>
      </c>
      <c r="B51" s="33">
        <v>133325</v>
      </c>
      <c r="C51" s="32"/>
      <c r="D51" s="33">
        <v>152330</v>
      </c>
      <c r="E51" s="8"/>
      <c r="F51" s="56">
        <v>0</v>
      </c>
      <c r="G51" s="18"/>
      <c r="H51" s="56">
        <v>0</v>
      </c>
    </row>
    <row r="52" spans="1:8" s="3" customFormat="1" ht="21" customHeight="1">
      <c r="A52" s="54" t="s">
        <v>36</v>
      </c>
      <c r="B52" s="10">
        <v>43155970</v>
      </c>
      <c r="C52" s="54"/>
      <c r="D52" s="10">
        <v>17851695</v>
      </c>
      <c r="E52" s="8"/>
      <c r="F52" s="7">
        <v>42541671</v>
      </c>
      <c r="G52" s="18"/>
      <c r="H52" s="7">
        <v>17183330</v>
      </c>
    </row>
    <row r="53" spans="1:8" s="3" customFormat="1" ht="21" customHeight="1">
      <c r="A53" s="54" t="s">
        <v>37</v>
      </c>
      <c r="B53" s="10">
        <v>154026024</v>
      </c>
      <c r="C53" s="54"/>
      <c r="D53" s="10">
        <v>140844779</v>
      </c>
      <c r="E53" s="8"/>
      <c r="F53" s="7">
        <v>153857011</v>
      </c>
      <c r="G53" s="18"/>
      <c r="H53" s="7">
        <v>140824104</v>
      </c>
    </row>
    <row r="54" spans="1:8" s="3" customFormat="1" ht="21" customHeight="1">
      <c r="A54" s="32" t="s">
        <v>26</v>
      </c>
      <c r="B54" s="10">
        <v>2337758</v>
      </c>
      <c r="C54" s="32"/>
      <c r="D54" s="31">
        <v>1852323</v>
      </c>
      <c r="E54" s="8"/>
      <c r="F54" s="10">
        <v>173324</v>
      </c>
      <c r="G54" s="18"/>
      <c r="H54" s="10">
        <v>372770</v>
      </c>
    </row>
    <row r="55" spans="1:8" s="3" customFormat="1" ht="21" customHeight="1">
      <c r="A55" s="32" t="s">
        <v>25</v>
      </c>
      <c r="B55" s="31">
        <v>9377211</v>
      </c>
      <c r="C55" s="32"/>
      <c r="D55" s="31">
        <v>9241494</v>
      </c>
      <c r="E55" s="8"/>
      <c r="F55" s="31">
        <v>9260626</v>
      </c>
      <c r="G55" s="18"/>
      <c r="H55" s="31">
        <v>9142816</v>
      </c>
    </row>
    <row r="56" spans="1:8" s="3" customFormat="1" ht="21" customHeight="1">
      <c r="A56" s="32" t="s">
        <v>54</v>
      </c>
      <c r="B56" s="31">
        <v>6964061</v>
      </c>
      <c r="C56" s="32"/>
      <c r="D56" s="31">
        <v>4168735</v>
      </c>
      <c r="E56" s="8"/>
      <c r="F56" s="31">
        <v>6582110</v>
      </c>
      <c r="G56" s="18"/>
      <c r="H56" s="31">
        <v>3843828</v>
      </c>
    </row>
    <row r="57" spans="1:8" s="3" customFormat="1" ht="21" customHeight="1">
      <c r="A57" s="32" t="s">
        <v>12</v>
      </c>
      <c r="B57" s="31">
        <v>56067545</v>
      </c>
      <c r="C57" s="32"/>
      <c r="D57" s="31">
        <v>54172542</v>
      </c>
      <c r="E57" s="8"/>
      <c r="F57" s="31">
        <v>39780877</v>
      </c>
      <c r="G57" s="18"/>
      <c r="H57" s="31">
        <v>39936999</v>
      </c>
    </row>
    <row r="58" spans="1:8" s="3" customFormat="1" ht="21" customHeight="1">
      <c r="A58" s="34" t="s">
        <v>51</v>
      </c>
      <c r="B58" s="9">
        <f>SUM(B48:B57)</f>
        <v>2465654425</v>
      </c>
      <c r="C58" s="34"/>
      <c r="D58" s="9">
        <f>SUM(D48:D57)</f>
        <v>2436246553</v>
      </c>
      <c r="E58" s="8"/>
      <c r="F58" s="9">
        <f>SUM(F48:F57)</f>
        <v>2376105272</v>
      </c>
      <c r="G58" s="18"/>
      <c r="H58" s="9">
        <f>SUM(H48:H57)</f>
        <v>2332780793</v>
      </c>
    </row>
    <row r="59" spans="1:8" s="3" customFormat="1" ht="21" customHeight="1">
      <c r="A59" s="34"/>
      <c r="B59" s="37"/>
      <c r="C59" s="34"/>
      <c r="D59" s="37"/>
      <c r="E59" s="8"/>
      <c r="F59" s="18"/>
      <c r="G59" s="18"/>
      <c r="H59" s="18"/>
    </row>
    <row r="60" spans="1:8" s="3" customFormat="1" ht="21" customHeight="1">
      <c r="A60" s="32" t="s">
        <v>38</v>
      </c>
      <c r="B60" s="48"/>
      <c r="C60" s="32"/>
      <c r="D60" s="48"/>
      <c r="E60" s="8"/>
      <c r="F60" s="18"/>
      <c r="G60" s="18"/>
      <c r="H60" s="18"/>
    </row>
    <row r="61" spans="1:8" s="3" customFormat="1" ht="21" customHeight="1">
      <c r="A61" s="46" t="s">
        <v>13</v>
      </c>
      <c r="B61" s="48"/>
      <c r="C61" s="46"/>
      <c r="D61" s="48"/>
      <c r="E61" s="8"/>
      <c r="F61" s="18"/>
      <c r="G61" s="18"/>
      <c r="H61" s="18"/>
    </row>
    <row r="62" spans="1:8" s="3" customFormat="1" ht="21" customHeight="1">
      <c r="A62" s="34" t="s">
        <v>14</v>
      </c>
      <c r="B62" s="48"/>
      <c r="C62" s="34"/>
      <c r="D62" s="48"/>
      <c r="E62" s="8"/>
      <c r="F62" s="18"/>
      <c r="G62" s="18"/>
      <c r="H62" s="18"/>
    </row>
    <row r="63" spans="1:8" s="3" customFormat="1" ht="21" customHeight="1" thickBot="1">
      <c r="A63" s="50" t="s">
        <v>22</v>
      </c>
      <c r="B63" s="51">
        <v>16550</v>
      </c>
      <c r="C63" s="50"/>
      <c r="D63" s="51">
        <v>16550</v>
      </c>
      <c r="E63" s="13"/>
      <c r="F63" s="51">
        <v>16550</v>
      </c>
      <c r="G63" s="18"/>
      <c r="H63" s="51">
        <v>16550</v>
      </c>
    </row>
    <row r="64" spans="1:8" s="3" customFormat="1" ht="21" customHeight="1" thickBot="1" thickTop="1">
      <c r="A64" s="50" t="s">
        <v>21</v>
      </c>
      <c r="B64" s="51">
        <v>39983450</v>
      </c>
      <c r="C64" s="50"/>
      <c r="D64" s="51">
        <v>39983450</v>
      </c>
      <c r="E64" s="13"/>
      <c r="F64" s="51">
        <v>39983450</v>
      </c>
      <c r="G64" s="18"/>
      <c r="H64" s="51">
        <v>39983450</v>
      </c>
    </row>
    <row r="65" spans="1:8" s="3" customFormat="1" ht="21" customHeight="1" thickTop="1">
      <c r="A65" s="52" t="s">
        <v>15</v>
      </c>
      <c r="B65" s="53"/>
      <c r="C65" s="52"/>
      <c r="D65" s="53"/>
      <c r="E65" s="13"/>
      <c r="F65" s="19"/>
      <c r="G65" s="19"/>
      <c r="H65" s="19"/>
    </row>
    <row r="66" spans="1:8" s="3" customFormat="1" ht="21" customHeight="1">
      <c r="A66" s="50" t="s">
        <v>56</v>
      </c>
      <c r="B66" s="49">
        <v>19088429</v>
      </c>
      <c r="C66" s="50"/>
      <c r="D66" s="49">
        <v>19088429</v>
      </c>
      <c r="E66" s="13"/>
      <c r="F66" s="49">
        <v>19088429</v>
      </c>
      <c r="G66" s="18"/>
      <c r="H66" s="49">
        <v>19088429</v>
      </c>
    </row>
    <row r="67" spans="1:8" s="3" customFormat="1" ht="21" customHeight="1">
      <c r="A67" s="54" t="s">
        <v>16</v>
      </c>
      <c r="B67" s="48">
        <v>56346232</v>
      </c>
      <c r="C67" s="54"/>
      <c r="D67" s="48">
        <v>56346232</v>
      </c>
      <c r="E67" s="13"/>
      <c r="F67" s="48">
        <v>56346232</v>
      </c>
      <c r="G67" s="18"/>
      <c r="H67" s="48">
        <v>56346232</v>
      </c>
    </row>
    <row r="68" spans="1:8" s="3" customFormat="1" ht="21" customHeight="1">
      <c r="A68" s="54" t="s">
        <v>40</v>
      </c>
      <c r="B68" s="48">
        <v>59930881</v>
      </c>
      <c r="C68" s="54"/>
      <c r="D68" s="48">
        <v>43137084</v>
      </c>
      <c r="E68" s="8"/>
      <c r="F68" s="48">
        <v>58259829</v>
      </c>
      <c r="G68" s="19"/>
      <c r="H68" s="48">
        <v>42615658</v>
      </c>
    </row>
    <row r="69" spans="1:8" s="3" customFormat="1" ht="21" customHeight="1">
      <c r="A69" s="32" t="s">
        <v>17</v>
      </c>
      <c r="B69" s="48"/>
      <c r="C69" s="32"/>
      <c r="D69" s="48"/>
      <c r="E69" s="8"/>
      <c r="F69" s="18"/>
      <c r="G69" s="18"/>
      <c r="H69" s="18"/>
    </row>
    <row r="70" spans="1:8" s="3" customFormat="1" ht="21" customHeight="1">
      <c r="A70" s="34" t="s">
        <v>18</v>
      </c>
      <c r="B70" s="48"/>
      <c r="C70" s="34"/>
      <c r="D70" s="48"/>
      <c r="E70" s="8"/>
      <c r="F70" s="20"/>
      <c r="G70" s="20"/>
      <c r="H70" s="20"/>
    </row>
    <row r="71" spans="1:8" s="3" customFormat="1" ht="21" customHeight="1">
      <c r="A71" s="50" t="s">
        <v>41</v>
      </c>
      <c r="B71" s="47">
        <v>20000000</v>
      </c>
      <c r="C71" s="35"/>
      <c r="D71" s="47">
        <v>19000000</v>
      </c>
      <c r="E71" s="8"/>
      <c r="F71" s="47">
        <v>20000000</v>
      </c>
      <c r="G71" s="18"/>
      <c r="H71" s="47">
        <v>19000000</v>
      </c>
    </row>
    <row r="72" spans="1:8" s="3" customFormat="1" ht="21" customHeight="1">
      <c r="A72" s="50" t="s">
        <v>27</v>
      </c>
      <c r="B72" s="47">
        <v>86500000</v>
      </c>
      <c r="C72" s="35"/>
      <c r="D72" s="47">
        <v>81500000</v>
      </c>
      <c r="E72" s="13"/>
      <c r="F72" s="47">
        <v>86500000</v>
      </c>
      <c r="G72" s="18"/>
      <c r="H72" s="47">
        <v>81500000</v>
      </c>
    </row>
    <row r="73" spans="1:8" s="3" customFormat="1" ht="21" customHeight="1">
      <c r="A73" s="34" t="s">
        <v>19</v>
      </c>
      <c r="B73" s="55">
        <v>113182584</v>
      </c>
      <c r="C73" s="34"/>
      <c r="D73" s="55">
        <v>104419537</v>
      </c>
      <c r="E73" s="8"/>
      <c r="F73" s="55">
        <v>102476285</v>
      </c>
      <c r="G73" s="18"/>
      <c r="H73" s="55">
        <v>96578591</v>
      </c>
    </row>
    <row r="74" spans="1:8" s="3" customFormat="1" ht="21" customHeight="1">
      <c r="A74" s="34" t="s">
        <v>45</v>
      </c>
      <c r="B74" s="48">
        <f>SUM(B66:B73)</f>
        <v>355048126</v>
      </c>
      <c r="C74" s="34"/>
      <c r="D74" s="48">
        <f>SUM(D66:D73)</f>
        <v>323491282</v>
      </c>
      <c r="E74" s="8"/>
      <c r="F74" s="48">
        <f>SUM(F66:F73)</f>
        <v>342670775</v>
      </c>
      <c r="G74" s="18"/>
      <c r="H74" s="48">
        <f>SUM(H66:H73)</f>
        <v>315128910</v>
      </c>
    </row>
    <row r="75" spans="1:8" s="3" customFormat="1" ht="21" customHeight="1">
      <c r="A75" s="32" t="s">
        <v>42</v>
      </c>
      <c r="B75" s="36">
        <v>138345</v>
      </c>
      <c r="C75" s="32"/>
      <c r="D75" s="55">
        <v>152304</v>
      </c>
      <c r="E75" s="8"/>
      <c r="F75" s="36">
        <v>0</v>
      </c>
      <c r="G75" s="18"/>
      <c r="H75" s="36">
        <v>0</v>
      </c>
    </row>
    <row r="76" spans="1:8" s="3" customFormat="1" ht="21" customHeight="1">
      <c r="A76" s="34" t="s">
        <v>43</v>
      </c>
      <c r="B76" s="48">
        <f>SUM(B74:B75)</f>
        <v>355186471</v>
      </c>
      <c r="C76" s="34"/>
      <c r="D76" s="48">
        <f>SUM(D74:D75)</f>
        <v>323643586</v>
      </c>
      <c r="E76" s="8"/>
      <c r="F76" s="48">
        <f>SUM(F74:F75)</f>
        <v>342670775</v>
      </c>
      <c r="G76" s="18"/>
      <c r="H76" s="48">
        <f>SUM(H74:H75)</f>
        <v>315128910</v>
      </c>
    </row>
    <row r="77" spans="1:8" s="3" customFormat="1" ht="21" customHeight="1" thickBot="1">
      <c r="A77" s="44" t="s">
        <v>44</v>
      </c>
      <c r="B77" s="14">
        <f>+B76+B58</f>
        <v>2820840896</v>
      </c>
      <c r="C77" s="44"/>
      <c r="D77" s="14">
        <f>+D76+D58</f>
        <v>2759890139</v>
      </c>
      <c r="E77" s="8"/>
      <c r="F77" s="14">
        <f>F58+F76</f>
        <v>2718776047</v>
      </c>
      <c r="G77" s="18"/>
      <c r="H77" s="14">
        <f>H58+H76</f>
        <v>2647909703</v>
      </c>
    </row>
    <row r="78" spans="1:8" s="3" customFormat="1" ht="21" customHeight="1" thickTop="1">
      <c r="A78" s="32"/>
      <c r="B78" s="48"/>
      <c r="C78" s="32"/>
      <c r="D78" s="48"/>
      <c r="E78" s="8"/>
      <c r="F78" s="18"/>
      <c r="G78" s="18"/>
      <c r="H78" s="18"/>
    </row>
    <row r="79" spans="1:8" s="25" customFormat="1" ht="21" customHeight="1">
      <c r="A79" s="1"/>
      <c r="B79" s="1"/>
      <c r="C79" s="1"/>
      <c r="D79" s="22"/>
      <c r="E79" s="1"/>
      <c r="F79" s="21"/>
      <c r="G79" s="21"/>
      <c r="H79" s="22"/>
    </row>
    <row r="80" spans="1:8" s="25" customFormat="1" ht="21" customHeight="1">
      <c r="A80" s="1"/>
      <c r="B80" s="1"/>
      <c r="C80" s="1"/>
      <c r="D80" s="22"/>
      <c r="E80" s="1"/>
      <c r="F80" s="21"/>
      <c r="G80" s="21"/>
      <c r="H80" s="22"/>
    </row>
  </sheetData>
  <sheetProtection password="CC7F" sheet="1"/>
  <mergeCells count="4">
    <mergeCell ref="A2:H2"/>
    <mergeCell ref="A3:H3"/>
    <mergeCell ref="B7:E7"/>
    <mergeCell ref="F7:H7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80" r:id="rId1"/>
  <headerFooter alignWithMargins="0">
    <oddHeader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pane xSplit="6" ySplit="8" topLeftCell="G43" activePane="bottomRight" state="frozen"/>
      <selection pane="topLeft" activeCell="G61" sqref="G61"/>
      <selection pane="topRight" activeCell="G61" sqref="G61"/>
      <selection pane="bottomLeft" activeCell="G61" sqref="G61"/>
      <selection pane="bottomRight" activeCell="G61" sqref="G61"/>
    </sheetView>
  </sheetViews>
  <sheetFormatPr defaultColWidth="9.140625" defaultRowHeight="12.75"/>
  <cols>
    <col min="1" max="5" width="1.7109375" style="59" customWidth="1"/>
    <col min="6" max="6" width="36.421875" style="59" customWidth="1"/>
    <col min="7" max="7" width="12.7109375" style="65" bestFit="1" customWidth="1"/>
    <col min="8" max="8" width="0.9921875" style="59" customWidth="1"/>
    <col min="9" max="9" width="13.00390625" style="65" bestFit="1" customWidth="1"/>
    <col min="10" max="10" width="0.9921875" style="59" customWidth="1"/>
    <col min="11" max="11" width="12.7109375" style="59" bestFit="1" customWidth="1"/>
    <col min="12" max="12" width="2.140625" style="59" customWidth="1"/>
    <col min="13" max="13" width="12.7109375" style="65" bestFit="1" customWidth="1"/>
    <col min="14" max="14" width="0.9921875" style="59" customWidth="1"/>
    <col min="15" max="15" width="13.00390625" style="65" bestFit="1" customWidth="1"/>
    <col min="16" max="16" width="0.9921875" style="59" customWidth="1"/>
    <col min="17" max="17" width="12.7109375" style="59" customWidth="1"/>
    <col min="18" max="16384" width="9.140625" style="59" customWidth="1"/>
  </cols>
  <sheetData>
    <row r="1" spans="1:17" ht="18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8" customHeight="1">
      <c r="A2" s="89" t="s">
        <v>61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8" customHeight="1">
      <c r="A3" s="89" t="s">
        <v>62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8" customHeight="1">
      <c r="A4" s="89" t="s">
        <v>52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7:17" ht="12" customHeight="1">
      <c r="G5" s="60"/>
      <c r="I5" s="60"/>
      <c r="K5" s="13"/>
      <c r="M5" s="61"/>
      <c r="N5" s="62"/>
      <c r="O5" s="60"/>
      <c r="P5" s="62"/>
      <c r="Q5" s="63" t="s">
        <v>23</v>
      </c>
    </row>
    <row r="6" spans="7:17" ht="18" customHeight="1">
      <c r="G6" s="90" t="s">
        <v>1</v>
      </c>
      <c r="H6" s="90"/>
      <c r="I6" s="90"/>
      <c r="J6" s="90"/>
      <c r="K6" s="90"/>
      <c r="L6" s="64"/>
      <c r="M6" s="91" t="s">
        <v>46</v>
      </c>
      <c r="N6" s="91"/>
      <c r="O6" s="91"/>
      <c r="P6" s="91"/>
      <c r="Q6" s="91"/>
    </row>
    <row r="7" spans="7:17" ht="20.25" customHeight="1">
      <c r="G7" s="57" t="s">
        <v>58</v>
      </c>
      <c r="I7" s="57" t="s">
        <v>63</v>
      </c>
      <c r="K7" s="57" t="s">
        <v>64</v>
      </c>
      <c r="M7" s="57" t="s">
        <v>58</v>
      </c>
      <c r="O7" s="57" t="s">
        <v>63</v>
      </c>
      <c r="Q7" s="57" t="s">
        <v>64</v>
      </c>
    </row>
    <row r="8" spans="7:17" ht="12" customHeight="1">
      <c r="G8" s="59"/>
      <c r="I8" s="59"/>
      <c r="M8" s="62"/>
      <c r="N8" s="57"/>
      <c r="O8" s="62"/>
      <c r="P8" s="57"/>
      <c r="Q8" s="62"/>
    </row>
    <row r="9" spans="11:17" ht="12" customHeight="1">
      <c r="K9" s="65"/>
      <c r="Q9" s="65"/>
    </row>
    <row r="10" spans="11:17" ht="7.5" customHeight="1">
      <c r="K10" s="65"/>
      <c r="Q10" s="65"/>
    </row>
    <row r="11" spans="1:18" ht="18" customHeight="1">
      <c r="A11" s="59" t="s">
        <v>65</v>
      </c>
      <c r="G11" s="66">
        <v>25741664</v>
      </c>
      <c r="I11" s="66">
        <v>25809052</v>
      </c>
      <c r="K11" s="66">
        <v>25550306</v>
      </c>
      <c r="M11" s="66">
        <v>24508132</v>
      </c>
      <c r="O11" s="66">
        <v>24561738</v>
      </c>
      <c r="Q11" s="66">
        <v>24260346</v>
      </c>
      <c r="R11" s="13"/>
    </row>
    <row r="12" spans="1:18" ht="18" customHeight="1">
      <c r="A12" s="59" t="s">
        <v>66</v>
      </c>
      <c r="G12" s="66">
        <v>11301050</v>
      </c>
      <c r="I12" s="66">
        <v>12591257</v>
      </c>
      <c r="K12" s="66">
        <v>10441345</v>
      </c>
      <c r="L12" s="67"/>
      <c r="M12" s="66">
        <v>10715567</v>
      </c>
      <c r="O12" s="66">
        <v>12007265</v>
      </c>
      <c r="Q12" s="66">
        <v>9871622</v>
      </c>
      <c r="R12" s="13"/>
    </row>
    <row r="13" spans="3:18" ht="18" customHeight="1">
      <c r="C13" s="59" t="s">
        <v>67</v>
      </c>
      <c r="G13" s="68">
        <f>G11-G12</f>
        <v>14440614</v>
      </c>
      <c r="I13" s="68">
        <f>I11-I12</f>
        <v>13217795</v>
      </c>
      <c r="K13" s="68">
        <v>15108961</v>
      </c>
      <c r="M13" s="68">
        <f>M11-M12</f>
        <v>13792565</v>
      </c>
      <c r="O13" s="68">
        <f>O11-O12</f>
        <v>12554473</v>
      </c>
      <c r="Q13" s="68">
        <v>14388724</v>
      </c>
      <c r="R13" s="13"/>
    </row>
    <row r="14" spans="1:18" ht="18" customHeight="1">
      <c r="A14" s="59" t="s">
        <v>68</v>
      </c>
      <c r="G14" s="66">
        <v>7940238</v>
      </c>
      <c r="I14" s="66">
        <v>7306046</v>
      </c>
      <c r="K14" s="66">
        <v>7283893</v>
      </c>
      <c r="M14" s="66">
        <v>7058713</v>
      </c>
      <c r="O14" s="66">
        <v>6386667</v>
      </c>
      <c r="Q14" s="66">
        <v>6348055</v>
      </c>
      <c r="R14" s="13"/>
    </row>
    <row r="15" spans="1:18" ht="18" customHeight="1">
      <c r="A15" s="59" t="s">
        <v>69</v>
      </c>
      <c r="G15" s="66">
        <v>1927091</v>
      </c>
      <c r="I15" s="66">
        <v>1880252</v>
      </c>
      <c r="K15" s="66">
        <v>1798211</v>
      </c>
      <c r="M15" s="66">
        <v>1899935</v>
      </c>
      <c r="O15" s="66">
        <v>1814903</v>
      </c>
      <c r="Q15" s="66">
        <v>1777868</v>
      </c>
      <c r="R15" s="13"/>
    </row>
    <row r="16" spans="3:18" ht="18" customHeight="1">
      <c r="C16" s="59" t="s">
        <v>70</v>
      </c>
      <c r="G16" s="68">
        <f>G14-G15</f>
        <v>6013147</v>
      </c>
      <c r="I16" s="68">
        <f>I14-I15</f>
        <v>5425794</v>
      </c>
      <c r="K16" s="68">
        <v>5485682</v>
      </c>
      <c r="M16" s="68">
        <f>M14-M15</f>
        <v>5158778</v>
      </c>
      <c r="O16" s="68">
        <f>O14-O15</f>
        <v>4571764</v>
      </c>
      <c r="Q16" s="68">
        <v>4570187</v>
      </c>
      <c r="R16" s="13"/>
    </row>
    <row r="17" spans="1:18" ht="18" customHeight="1">
      <c r="A17" s="59" t="s">
        <v>71</v>
      </c>
      <c r="G17" s="69">
        <v>2231094</v>
      </c>
      <c r="I17" s="69">
        <v>1881714</v>
      </c>
      <c r="K17" s="69">
        <v>1222621</v>
      </c>
      <c r="M17" s="66">
        <v>1696704</v>
      </c>
      <c r="O17" s="66">
        <v>1784661</v>
      </c>
      <c r="Q17" s="66">
        <v>1048206</v>
      </c>
      <c r="R17" s="13"/>
    </row>
    <row r="18" spans="1:18" ht="18" customHeight="1">
      <c r="A18" s="59" t="s">
        <v>72</v>
      </c>
      <c r="G18" s="66">
        <v>1295549</v>
      </c>
      <c r="I18" s="66">
        <v>2261546</v>
      </c>
      <c r="K18" s="66">
        <v>2465125</v>
      </c>
      <c r="M18" s="70">
        <v>-193909</v>
      </c>
      <c r="O18" s="66">
        <v>1965146</v>
      </c>
      <c r="Q18" s="66">
        <v>2456048</v>
      </c>
      <c r="R18" s="13"/>
    </row>
    <row r="19" spans="1:18" ht="18" customHeight="1">
      <c r="A19" s="59" t="s">
        <v>73</v>
      </c>
      <c r="G19" s="66">
        <v>41609</v>
      </c>
      <c r="I19" s="66">
        <v>51239</v>
      </c>
      <c r="K19" s="66">
        <v>46391</v>
      </c>
      <c r="M19" s="66">
        <v>0</v>
      </c>
      <c r="O19" s="66">
        <v>0</v>
      </c>
      <c r="Q19" s="66">
        <v>0</v>
      </c>
      <c r="R19" s="13"/>
    </row>
    <row r="20" spans="1:18" ht="18" customHeight="1">
      <c r="A20" s="59" t="s">
        <v>74</v>
      </c>
      <c r="B20" s="71"/>
      <c r="C20" s="71"/>
      <c r="D20" s="71"/>
      <c r="E20" s="71"/>
      <c r="F20" s="71"/>
      <c r="G20" s="66">
        <v>1672470</v>
      </c>
      <c r="I20" s="66">
        <v>418642</v>
      </c>
      <c r="K20" s="66">
        <v>628252</v>
      </c>
      <c r="M20" s="66">
        <v>1591840</v>
      </c>
      <c r="O20" s="66">
        <v>241134</v>
      </c>
      <c r="Q20" s="66">
        <v>506437</v>
      </c>
      <c r="R20" s="13"/>
    </row>
    <row r="21" spans="1:18" ht="18" customHeight="1">
      <c r="A21" s="59" t="s">
        <v>75</v>
      </c>
      <c r="B21" s="71"/>
      <c r="C21" s="71"/>
      <c r="D21" s="71"/>
      <c r="E21" s="71"/>
      <c r="F21" s="71"/>
      <c r="G21" s="66">
        <v>860714</v>
      </c>
      <c r="I21" s="66">
        <v>1162368</v>
      </c>
      <c r="K21" s="66">
        <v>830110</v>
      </c>
      <c r="M21" s="66">
        <v>1068660</v>
      </c>
      <c r="O21" s="66">
        <v>1524753</v>
      </c>
      <c r="Q21" s="66">
        <v>980221</v>
      </c>
      <c r="R21" s="13"/>
    </row>
    <row r="22" spans="1:18" ht="18" customHeight="1">
      <c r="A22" s="59" t="s">
        <v>76</v>
      </c>
      <c r="G22" s="72">
        <v>183949</v>
      </c>
      <c r="I22" s="72">
        <v>126238</v>
      </c>
      <c r="K22" s="72">
        <v>254392</v>
      </c>
      <c r="M22" s="66">
        <v>141766</v>
      </c>
      <c r="O22" s="66">
        <v>89835</v>
      </c>
      <c r="Q22" s="66">
        <v>221268</v>
      </c>
      <c r="R22" s="13"/>
    </row>
    <row r="23" spans="3:18" ht="18" customHeight="1">
      <c r="C23" s="59" t="s">
        <v>77</v>
      </c>
      <c r="G23" s="68">
        <f>G13+G16+SUM(G17:G22)</f>
        <v>26739146</v>
      </c>
      <c r="I23" s="68">
        <f>I13+I16+SUM(I17:I22)</f>
        <v>24545336</v>
      </c>
      <c r="K23" s="68">
        <v>26041534</v>
      </c>
      <c r="M23" s="68">
        <f>M13+M16+SUM(M17:M22)</f>
        <v>23256404</v>
      </c>
      <c r="O23" s="68">
        <f>O13+O16+SUM(O17:O22)</f>
        <v>22731766</v>
      </c>
      <c r="Q23" s="68">
        <v>24171091</v>
      </c>
      <c r="R23" s="13"/>
    </row>
    <row r="24" spans="1:18" ht="18" customHeight="1">
      <c r="A24" s="59" t="s">
        <v>78</v>
      </c>
      <c r="G24" s="66"/>
      <c r="I24" s="66"/>
      <c r="K24" s="66"/>
      <c r="M24" s="66"/>
      <c r="O24" s="66"/>
      <c r="Q24" s="73"/>
      <c r="R24" s="13"/>
    </row>
    <row r="25" spans="3:18" ht="18" customHeight="1">
      <c r="C25" s="59" t="s">
        <v>79</v>
      </c>
      <c r="G25" s="66">
        <v>6208418</v>
      </c>
      <c r="I25" s="66">
        <v>5986959</v>
      </c>
      <c r="K25" s="66">
        <v>5704363</v>
      </c>
      <c r="M25" s="66">
        <v>5647181</v>
      </c>
      <c r="O25" s="66">
        <v>5450908</v>
      </c>
      <c r="Q25" s="66">
        <v>5109549</v>
      </c>
      <c r="R25" s="13"/>
    </row>
    <row r="26" spans="3:18" ht="18" customHeight="1">
      <c r="C26" s="59" t="s">
        <v>80</v>
      </c>
      <c r="G26" s="66">
        <v>20059</v>
      </c>
      <c r="I26" s="66">
        <v>42356</v>
      </c>
      <c r="K26" s="66">
        <v>19869</v>
      </c>
      <c r="M26" s="66">
        <v>14700</v>
      </c>
      <c r="O26" s="66">
        <v>37140</v>
      </c>
      <c r="Q26" s="66">
        <v>14700</v>
      </c>
      <c r="R26" s="13"/>
    </row>
    <row r="27" spans="3:18" ht="18" customHeight="1">
      <c r="C27" s="59" t="s">
        <v>81</v>
      </c>
      <c r="G27" s="66">
        <v>2315909</v>
      </c>
      <c r="I27" s="66">
        <v>2503604</v>
      </c>
      <c r="K27" s="66">
        <v>1989596</v>
      </c>
      <c r="M27" s="66">
        <v>2143431</v>
      </c>
      <c r="O27" s="66">
        <v>2334863</v>
      </c>
      <c r="Q27" s="66">
        <v>1831163</v>
      </c>
      <c r="R27" s="13"/>
    </row>
    <row r="28" spans="3:18" ht="18" customHeight="1">
      <c r="C28" s="59" t="s">
        <v>82</v>
      </c>
      <c r="G28" s="66">
        <v>945892</v>
      </c>
      <c r="I28" s="66">
        <v>847217</v>
      </c>
      <c r="K28" s="66">
        <v>887471</v>
      </c>
      <c r="M28" s="66">
        <v>913625</v>
      </c>
      <c r="O28" s="66">
        <v>802803</v>
      </c>
      <c r="Q28" s="66">
        <v>831533</v>
      </c>
      <c r="R28" s="13"/>
    </row>
    <row r="29" spans="3:18" ht="18" customHeight="1">
      <c r="C29" s="59" t="s">
        <v>27</v>
      </c>
      <c r="G29" s="72">
        <v>1457626</v>
      </c>
      <c r="I29" s="72">
        <v>2208641</v>
      </c>
      <c r="K29" s="72">
        <v>2055079</v>
      </c>
      <c r="M29" s="72">
        <v>1291525</v>
      </c>
      <c r="O29" s="72">
        <v>1978965</v>
      </c>
      <c r="Q29" s="72">
        <v>1901631</v>
      </c>
      <c r="R29" s="13"/>
    </row>
    <row r="30" spans="5:18" ht="18" customHeight="1">
      <c r="E30" s="59" t="s">
        <v>83</v>
      </c>
      <c r="G30" s="68">
        <f>SUM(G25:G29)</f>
        <v>10947904</v>
      </c>
      <c r="I30" s="68">
        <f>SUM(I25:I29)</f>
        <v>11588777</v>
      </c>
      <c r="K30" s="68">
        <v>10656378</v>
      </c>
      <c r="M30" s="68">
        <f>SUM(M25:M29)</f>
        <v>10010462</v>
      </c>
      <c r="O30" s="68">
        <f>SUM(O25:O29)</f>
        <v>10604679</v>
      </c>
      <c r="Q30" s="68">
        <v>9688576</v>
      </c>
      <c r="R30" s="13"/>
    </row>
    <row r="31" spans="1:18" ht="18" customHeight="1">
      <c r="A31" s="59" t="s">
        <v>84</v>
      </c>
      <c r="G31" s="72">
        <v>4872271</v>
      </c>
      <c r="I31" s="72">
        <v>2921698</v>
      </c>
      <c r="K31" s="72">
        <v>3312576</v>
      </c>
      <c r="M31" s="72">
        <v>4610979</v>
      </c>
      <c r="O31" s="72">
        <v>2728344</v>
      </c>
      <c r="Q31" s="72">
        <v>3290767</v>
      </c>
      <c r="R31" s="13"/>
    </row>
    <row r="32" spans="1:18" ht="18" customHeight="1">
      <c r="A32" s="59" t="s">
        <v>85</v>
      </c>
      <c r="G32" s="66">
        <f>+G23-G30-G31</f>
        <v>10918971</v>
      </c>
      <c r="I32" s="66">
        <f>+I23-I30-I31</f>
        <v>10034861</v>
      </c>
      <c r="K32" s="66">
        <v>12072580</v>
      </c>
      <c r="M32" s="66">
        <f>M23-M30-M31</f>
        <v>8634963</v>
      </c>
      <c r="O32" s="66">
        <f>O23-O30-O31</f>
        <v>9398743</v>
      </c>
      <c r="Q32" s="66">
        <v>11191748</v>
      </c>
      <c r="R32" s="13"/>
    </row>
    <row r="33" spans="1:18" ht="18" customHeight="1">
      <c r="A33" s="59" t="s">
        <v>86</v>
      </c>
      <c r="G33" s="74">
        <v>1810343</v>
      </c>
      <c r="I33" s="74">
        <v>1941910</v>
      </c>
      <c r="K33" s="74">
        <v>2457717</v>
      </c>
      <c r="M33" s="72">
        <v>1275413</v>
      </c>
      <c r="O33" s="72">
        <v>1746986</v>
      </c>
      <c r="Q33" s="74">
        <v>2228340</v>
      </c>
      <c r="R33" s="13"/>
    </row>
    <row r="34" spans="1:18" ht="18" customHeight="1">
      <c r="A34" s="59" t="s">
        <v>87</v>
      </c>
      <c r="G34" s="68">
        <f>G32-G33</f>
        <v>9108628</v>
      </c>
      <c r="I34" s="68">
        <f>I32-I33</f>
        <v>8092951</v>
      </c>
      <c r="K34" s="68">
        <v>9614863</v>
      </c>
      <c r="M34" s="68">
        <f>M32-M33</f>
        <v>7359550</v>
      </c>
      <c r="O34" s="68">
        <f>O32-O33</f>
        <v>7651757</v>
      </c>
      <c r="Q34" s="68">
        <v>8963408</v>
      </c>
      <c r="R34" s="13"/>
    </row>
    <row r="35" spans="1:18" ht="18" customHeight="1">
      <c r="A35" s="59" t="s">
        <v>88</v>
      </c>
      <c r="G35" s="69"/>
      <c r="I35" s="69"/>
      <c r="K35" s="69"/>
      <c r="M35" s="69"/>
      <c r="O35" s="69"/>
      <c r="Q35" s="69"/>
      <c r="R35" s="13"/>
    </row>
    <row r="36" spans="3:18" ht="18" customHeight="1">
      <c r="C36" s="59" t="s">
        <v>89</v>
      </c>
      <c r="G36" s="69"/>
      <c r="I36" s="69"/>
      <c r="K36" s="69"/>
      <c r="M36" s="69"/>
      <c r="O36" s="69"/>
      <c r="Q36" s="69"/>
      <c r="R36" s="13"/>
    </row>
    <row r="37" spans="5:18" ht="18" customHeight="1">
      <c r="E37" s="59" t="s">
        <v>90</v>
      </c>
      <c r="G37" s="70">
        <v>-2857792</v>
      </c>
      <c r="I37" s="66">
        <v>2717941</v>
      </c>
      <c r="K37" s="66">
        <v>590160</v>
      </c>
      <c r="M37" s="70">
        <v>-2900844</v>
      </c>
      <c r="O37" s="66">
        <v>2609890</v>
      </c>
      <c r="Q37" s="66">
        <v>591315</v>
      </c>
      <c r="R37" s="13"/>
    </row>
    <row r="38" spans="5:18" ht="18" customHeight="1">
      <c r="E38" s="59" t="s">
        <v>91</v>
      </c>
      <c r="G38" s="66"/>
      <c r="I38" s="66"/>
      <c r="K38" s="66"/>
      <c r="M38" s="66"/>
      <c r="O38" s="66"/>
      <c r="Q38" s="66"/>
      <c r="R38" s="13"/>
    </row>
    <row r="39" spans="6:18" ht="18" customHeight="1">
      <c r="F39" s="59" t="s">
        <v>92</v>
      </c>
      <c r="G39" s="74">
        <v>2198298</v>
      </c>
      <c r="I39" s="74">
        <v>1910508</v>
      </c>
      <c r="K39" s="70">
        <v>-500041</v>
      </c>
      <c r="M39" s="74">
        <v>1503542</v>
      </c>
      <c r="O39" s="74">
        <v>885877</v>
      </c>
      <c r="Q39" s="70">
        <v>-535573</v>
      </c>
      <c r="R39" s="13"/>
    </row>
    <row r="40" spans="5:18" ht="18" customHeight="1">
      <c r="E40" s="59" t="s">
        <v>93</v>
      </c>
      <c r="G40" s="74">
        <v>654979</v>
      </c>
      <c r="I40" s="70">
        <v>-589926</v>
      </c>
      <c r="K40" s="70">
        <v>-108216</v>
      </c>
      <c r="M40" s="74">
        <v>661341</v>
      </c>
      <c r="O40" s="70">
        <v>-566645</v>
      </c>
      <c r="Q40" s="75">
        <v>-109869</v>
      </c>
      <c r="R40" s="13"/>
    </row>
    <row r="41" spans="3:18" ht="18" customHeight="1">
      <c r="C41" s="59" t="s">
        <v>94</v>
      </c>
      <c r="G41" s="70"/>
      <c r="I41" s="70"/>
      <c r="K41" s="70"/>
      <c r="M41" s="76"/>
      <c r="O41" s="70"/>
      <c r="Q41" s="66"/>
      <c r="R41" s="13"/>
    </row>
    <row r="42" spans="5:18" ht="18" customHeight="1">
      <c r="E42" s="59" t="s">
        <v>95</v>
      </c>
      <c r="G42" s="74">
        <v>0</v>
      </c>
      <c r="I42" s="74">
        <v>15628505</v>
      </c>
      <c r="K42" s="74">
        <v>0</v>
      </c>
      <c r="M42" s="76">
        <v>0</v>
      </c>
      <c r="O42" s="74">
        <v>15505052</v>
      </c>
      <c r="Q42" s="66">
        <v>0</v>
      </c>
      <c r="R42" s="13"/>
    </row>
    <row r="43" spans="5:18" ht="18" customHeight="1">
      <c r="E43" s="59" t="s">
        <v>96</v>
      </c>
      <c r="G43" s="70"/>
      <c r="I43" s="70"/>
      <c r="K43" s="70"/>
      <c r="M43" s="76"/>
      <c r="O43" s="70"/>
      <c r="Q43" s="66"/>
      <c r="R43" s="13"/>
    </row>
    <row r="44" spans="6:18" ht="18" customHeight="1">
      <c r="F44" s="59" t="s">
        <v>97</v>
      </c>
      <c r="G44" s="70">
        <v>-24737</v>
      </c>
      <c r="I44" s="70">
        <v>-1191</v>
      </c>
      <c r="K44" s="76">
        <v>0</v>
      </c>
      <c r="M44" s="70">
        <v>-24737</v>
      </c>
      <c r="O44" s="70">
        <v>-1191</v>
      </c>
      <c r="Q44" s="77">
        <v>0</v>
      </c>
      <c r="R44" s="13"/>
    </row>
    <row r="45" spans="5:18" ht="18" customHeight="1">
      <c r="E45" s="59" t="s">
        <v>93</v>
      </c>
      <c r="G45" s="74">
        <v>14930</v>
      </c>
      <c r="I45" s="70">
        <v>-3117853</v>
      </c>
      <c r="K45" s="76">
        <v>0</v>
      </c>
      <c r="M45" s="74">
        <v>14930</v>
      </c>
      <c r="O45" s="70">
        <v>-3100494</v>
      </c>
      <c r="Q45" s="77">
        <v>0</v>
      </c>
      <c r="R45" s="13"/>
    </row>
    <row r="46" spans="6:18" ht="18" customHeight="1">
      <c r="F46" s="78" t="s">
        <v>98</v>
      </c>
      <c r="G46" s="79">
        <f>SUM(G37:G45)</f>
        <v>-14322</v>
      </c>
      <c r="I46" s="80">
        <f>SUM(I37:I45)</f>
        <v>16547984</v>
      </c>
      <c r="K46" s="81">
        <f>SUM(K37:K45)</f>
        <v>-18097</v>
      </c>
      <c r="M46" s="79">
        <f>SUM(M37:M45)</f>
        <v>-745768</v>
      </c>
      <c r="O46" s="80">
        <f>SUM(O37:O45)</f>
        <v>15332489</v>
      </c>
      <c r="Q46" s="79">
        <f>SUM(Q37:Q45)</f>
        <v>-54127</v>
      </c>
      <c r="R46" s="13"/>
    </row>
    <row r="47" spans="1:18" ht="18" customHeight="1" thickBot="1">
      <c r="A47" s="62" t="s">
        <v>99</v>
      </c>
      <c r="G47" s="82">
        <f>G34+G46</f>
        <v>9094306</v>
      </c>
      <c r="I47" s="82">
        <f>I34+I46</f>
        <v>24640935</v>
      </c>
      <c r="K47" s="82">
        <f>K34+K46</f>
        <v>9596766</v>
      </c>
      <c r="M47" s="82">
        <f>M34+M46</f>
        <v>6613782</v>
      </c>
      <c r="O47" s="82">
        <f>O34+O46</f>
        <v>22984246</v>
      </c>
      <c r="Q47" s="82">
        <f>Q34+Q46</f>
        <v>8909281</v>
      </c>
      <c r="R47" s="13"/>
    </row>
    <row r="48" spans="1:18" ht="18" customHeight="1" thickTop="1">
      <c r="A48" s="62" t="s">
        <v>100</v>
      </c>
      <c r="G48" s="66"/>
      <c r="I48" s="66"/>
      <c r="K48" s="66"/>
      <c r="M48" s="66"/>
      <c r="O48" s="66"/>
      <c r="Q48" s="66"/>
      <c r="R48" s="13"/>
    </row>
    <row r="49" spans="3:18" ht="18" customHeight="1">
      <c r="C49" s="59" t="s">
        <v>101</v>
      </c>
      <c r="G49" s="66">
        <f>+G34-G50</f>
        <v>9057193</v>
      </c>
      <c r="I49" s="66">
        <f>+I34-I50</f>
        <v>8035326</v>
      </c>
      <c r="K49" s="66">
        <f>+K34-K50</f>
        <v>9574654</v>
      </c>
      <c r="M49" s="66">
        <f>M34-M50</f>
        <v>7359550</v>
      </c>
      <c r="O49" s="66">
        <f>O34-O50</f>
        <v>7651757</v>
      </c>
      <c r="Q49" s="66">
        <f>Q34-Q50</f>
        <v>8963408</v>
      </c>
      <c r="R49" s="13"/>
    </row>
    <row r="50" spans="3:18" ht="18" customHeight="1">
      <c r="C50" s="59" t="s">
        <v>102</v>
      </c>
      <c r="G50" s="66">
        <v>51435</v>
      </c>
      <c r="I50" s="66">
        <v>57625</v>
      </c>
      <c r="K50" s="66">
        <v>40209</v>
      </c>
      <c r="M50" s="66">
        <v>0</v>
      </c>
      <c r="O50" s="66">
        <v>0</v>
      </c>
      <c r="Q50" s="66">
        <v>0</v>
      </c>
      <c r="R50" s="13"/>
    </row>
    <row r="51" spans="7:18" ht="18" customHeight="1" thickBot="1">
      <c r="G51" s="82">
        <f>SUM(G49:G50)</f>
        <v>9108628</v>
      </c>
      <c r="I51" s="82">
        <f>SUM(I49:I50)</f>
        <v>8092951</v>
      </c>
      <c r="K51" s="82">
        <f>SUM(K49:K50)</f>
        <v>9614863</v>
      </c>
      <c r="M51" s="82">
        <f>SUM(M49:M50)</f>
        <v>7359550</v>
      </c>
      <c r="O51" s="82">
        <f>SUM(O49:O50)</f>
        <v>7651757</v>
      </c>
      <c r="Q51" s="82">
        <f>SUM(Q49:Q50)</f>
        <v>8963408</v>
      </c>
      <c r="R51" s="13"/>
    </row>
    <row r="52" spans="1:18" ht="18" customHeight="1" thickTop="1">
      <c r="A52" s="62" t="s">
        <v>103</v>
      </c>
      <c r="G52" s="66"/>
      <c r="I52" s="66"/>
      <c r="K52" s="66"/>
      <c r="M52" s="66"/>
      <c r="O52" s="66"/>
      <c r="Q52" s="66"/>
      <c r="R52" s="13"/>
    </row>
    <row r="53" spans="3:18" ht="18" customHeight="1">
      <c r="C53" s="59" t="s">
        <v>101</v>
      </c>
      <c r="G53" s="74">
        <f>+G47-G54</f>
        <v>9042969</v>
      </c>
      <c r="I53" s="74">
        <f>+I47-I54</f>
        <v>24583284</v>
      </c>
      <c r="K53" s="74">
        <f>+K47-K54</f>
        <v>9556606</v>
      </c>
      <c r="M53" s="74">
        <f>M47-M54</f>
        <v>6613782</v>
      </c>
      <c r="O53" s="74">
        <f>O47-O54</f>
        <v>22984246</v>
      </c>
      <c r="Q53" s="74">
        <f>Q47-Q54</f>
        <v>8909281</v>
      </c>
      <c r="R53" s="13"/>
    </row>
    <row r="54" spans="3:18" ht="18" customHeight="1">
      <c r="C54" s="59" t="s">
        <v>102</v>
      </c>
      <c r="G54" s="66">
        <v>51337</v>
      </c>
      <c r="I54" s="66">
        <v>57651</v>
      </c>
      <c r="K54" s="66">
        <v>40160</v>
      </c>
      <c r="M54" s="66">
        <v>0</v>
      </c>
      <c r="O54" s="66">
        <v>0</v>
      </c>
      <c r="Q54" s="66">
        <v>0</v>
      </c>
      <c r="R54" s="13"/>
    </row>
    <row r="55" spans="7:18" ht="18" customHeight="1" thickBot="1">
      <c r="G55" s="82">
        <f>SUM(G53:G54)</f>
        <v>9094306</v>
      </c>
      <c r="I55" s="82">
        <f>SUM(I53:I54)</f>
        <v>24640935</v>
      </c>
      <c r="K55" s="82">
        <f>SUM(K53:K54)</f>
        <v>9596766</v>
      </c>
      <c r="M55" s="82">
        <f>SUM(M53:M54)</f>
        <v>6613782</v>
      </c>
      <c r="O55" s="82">
        <f>SUM(O53:O54)</f>
        <v>22984246</v>
      </c>
      <c r="Q55" s="82">
        <f>SUM(Q53:Q54)</f>
        <v>8909281</v>
      </c>
      <c r="R55" s="13"/>
    </row>
    <row r="56" spans="1:18" ht="18" customHeight="1" thickBot="1" thickTop="1">
      <c r="A56" s="62" t="s">
        <v>104</v>
      </c>
      <c r="G56" s="83">
        <f>G49/G57</f>
        <v>4.744860106357621</v>
      </c>
      <c r="I56" s="83">
        <f>I49/I57</f>
        <v>4.209526922853268</v>
      </c>
      <c r="K56" s="83">
        <f>K49/K57</f>
        <v>5.015946308837343</v>
      </c>
      <c r="M56" s="83">
        <f>M49/M57</f>
        <v>3.8555030455621546</v>
      </c>
      <c r="O56" s="83">
        <f>O49/O57</f>
        <v>4.008583733706753</v>
      </c>
      <c r="Q56" s="83">
        <f>Q49/Q57</f>
        <v>4.69572825004466</v>
      </c>
      <c r="R56" s="13"/>
    </row>
    <row r="57" spans="1:18" ht="18" customHeight="1" thickBot="1" thickTop="1">
      <c r="A57" s="62" t="s">
        <v>105</v>
      </c>
      <c r="B57" s="62"/>
      <c r="C57" s="62"/>
      <c r="D57" s="62"/>
      <c r="G57" s="84">
        <v>1908843</v>
      </c>
      <c r="H57" s="63"/>
      <c r="I57" s="84">
        <v>1908843</v>
      </c>
      <c r="J57" s="63"/>
      <c r="K57" s="84">
        <v>1908843</v>
      </c>
      <c r="L57" s="63"/>
      <c r="M57" s="84">
        <v>1908843</v>
      </c>
      <c r="O57" s="84">
        <v>1908843</v>
      </c>
      <c r="Q57" s="84">
        <v>1908843</v>
      </c>
      <c r="R57" s="13"/>
    </row>
    <row r="58" ht="19.5" thickTop="1"/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5984" right="0" top="0.7874015748031497" bottom="0" header="0.31496062992125984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pane xSplit="6" ySplit="8" topLeftCell="G9" activePane="bottomRight" state="frozen"/>
      <selection pane="topLeft" activeCell="G61" sqref="G61"/>
      <selection pane="topRight" activeCell="G61" sqref="G61"/>
      <selection pane="bottomLeft" activeCell="G61" sqref="G61"/>
      <selection pane="bottomRight" activeCell="N16" sqref="N16"/>
    </sheetView>
  </sheetViews>
  <sheetFormatPr defaultColWidth="9.140625" defaultRowHeight="12.75"/>
  <cols>
    <col min="1" max="5" width="1.7109375" style="59" customWidth="1"/>
    <col min="6" max="6" width="37.8515625" style="59" customWidth="1"/>
    <col min="7" max="7" width="13.421875" style="65" customWidth="1"/>
    <col min="8" max="8" width="1.8515625" style="59" customWidth="1"/>
    <col min="9" max="9" width="13.57421875" style="65" customWidth="1"/>
    <col min="10" max="10" width="2.140625" style="59" customWidth="1"/>
    <col min="11" max="11" width="13.00390625" style="65" customWidth="1"/>
    <col min="12" max="12" width="1.57421875" style="59" customWidth="1"/>
    <col min="13" max="13" width="13.28125" style="59" customWidth="1"/>
    <col min="14" max="14" width="9.8515625" style="59" bestFit="1" customWidth="1"/>
    <col min="15" max="16384" width="9.140625" style="59" customWidth="1"/>
  </cols>
  <sheetData>
    <row r="1" spans="1:13" ht="18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8" customHeight="1">
      <c r="A2" s="89" t="s">
        <v>61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8" customHeight="1">
      <c r="A3" s="89" t="s">
        <v>106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8" customHeight="1">
      <c r="A4" s="89" t="s">
        <v>52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7:13" ht="12" customHeight="1">
      <c r="G5" s="60"/>
      <c r="I5" s="60"/>
      <c r="K5" s="61"/>
      <c r="L5" s="62"/>
      <c r="M5" s="63" t="s">
        <v>23</v>
      </c>
    </row>
    <row r="6" spans="7:13" ht="18" customHeight="1">
      <c r="G6" s="90" t="s">
        <v>1</v>
      </c>
      <c r="H6" s="90"/>
      <c r="I6" s="90"/>
      <c r="J6" s="64"/>
      <c r="K6" s="91" t="s">
        <v>46</v>
      </c>
      <c r="L6" s="91"/>
      <c r="M6" s="91"/>
    </row>
    <row r="7" spans="7:13" ht="20.25" customHeight="1">
      <c r="G7" s="57">
        <v>2558</v>
      </c>
      <c r="I7" s="57">
        <v>2557</v>
      </c>
      <c r="K7" s="57">
        <v>2558</v>
      </c>
      <c r="M7" s="57">
        <v>2557</v>
      </c>
    </row>
    <row r="8" spans="7:13" ht="12" customHeight="1">
      <c r="G8" s="59"/>
      <c r="I8" s="59"/>
      <c r="K8" s="62"/>
      <c r="L8" s="57"/>
      <c r="M8" s="62"/>
    </row>
    <row r="9" ht="12" customHeight="1">
      <c r="M9" s="65"/>
    </row>
    <row r="10" ht="7.5" customHeight="1">
      <c r="M10" s="65"/>
    </row>
    <row r="11" spans="1:14" ht="18" customHeight="1">
      <c r="A11" s="59" t="s">
        <v>65</v>
      </c>
      <c r="G11" s="66">
        <v>78139812</v>
      </c>
      <c r="I11" s="66">
        <v>77180481</v>
      </c>
      <c r="K11" s="74">
        <v>74355860</v>
      </c>
      <c r="M11" s="74">
        <v>73252737</v>
      </c>
      <c r="N11" s="13"/>
    </row>
    <row r="12" spans="1:14" ht="18" customHeight="1">
      <c r="A12" s="59" t="s">
        <v>66</v>
      </c>
      <c r="G12" s="66">
        <v>36246808</v>
      </c>
      <c r="I12" s="66">
        <v>33043044</v>
      </c>
      <c r="J12" s="67"/>
      <c r="K12" s="74">
        <v>34468803</v>
      </c>
      <c r="M12" s="74">
        <v>31285412</v>
      </c>
      <c r="N12" s="13"/>
    </row>
    <row r="13" spans="3:14" ht="18" customHeight="1">
      <c r="C13" s="59" t="s">
        <v>67</v>
      </c>
      <c r="G13" s="68">
        <f>G11-G12</f>
        <v>41893004</v>
      </c>
      <c r="I13" s="68">
        <f>I11-I12</f>
        <v>44137437</v>
      </c>
      <c r="K13" s="80">
        <f>K11-K12</f>
        <v>39887057</v>
      </c>
      <c r="M13" s="80">
        <f>M11-M12</f>
        <v>41967325</v>
      </c>
      <c r="N13" s="13"/>
    </row>
    <row r="14" spans="1:14" ht="18" customHeight="1">
      <c r="A14" s="59" t="s">
        <v>68</v>
      </c>
      <c r="G14" s="66">
        <v>23789775</v>
      </c>
      <c r="I14" s="66">
        <v>21500600</v>
      </c>
      <c r="K14" s="74">
        <v>20424576</v>
      </c>
      <c r="M14" s="74">
        <v>19185043</v>
      </c>
      <c r="N14" s="13"/>
    </row>
    <row r="15" spans="1:14" ht="18" customHeight="1">
      <c r="A15" s="59" t="s">
        <v>69</v>
      </c>
      <c r="G15" s="66">
        <v>5956772</v>
      </c>
      <c r="I15" s="66">
        <v>5525972</v>
      </c>
      <c r="K15" s="74">
        <v>5671857</v>
      </c>
      <c r="M15" s="74">
        <v>5470926</v>
      </c>
      <c r="N15" s="13"/>
    </row>
    <row r="16" spans="3:14" ht="18" customHeight="1">
      <c r="C16" s="59" t="s">
        <v>70</v>
      </c>
      <c r="G16" s="68">
        <f>G14-G15</f>
        <v>17833003</v>
      </c>
      <c r="I16" s="68">
        <f>I14-I15</f>
        <v>15974628</v>
      </c>
      <c r="K16" s="80">
        <f>K14-K15</f>
        <v>14752719</v>
      </c>
      <c r="M16" s="80">
        <f>M14-M15</f>
        <v>13714117</v>
      </c>
      <c r="N16" s="13"/>
    </row>
    <row r="17" spans="1:14" ht="18" customHeight="1">
      <c r="A17" s="59" t="s">
        <v>71</v>
      </c>
      <c r="G17" s="69">
        <v>5796089</v>
      </c>
      <c r="I17" s="69">
        <v>4535661</v>
      </c>
      <c r="K17" s="74">
        <v>4997827</v>
      </c>
      <c r="M17" s="74">
        <v>3918612</v>
      </c>
      <c r="N17" s="13"/>
    </row>
    <row r="18" spans="1:14" ht="18" customHeight="1">
      <c r="A18" s="59" t="s">
        <v>107</v>
      </c>
      <c r="G18" s="66">
        <v>4765980</v>
      </c>
      <c r="I18" s="66">
        <v>3449732</v>
      </c>
      <c r="K18" s="74">
        <v>2977499</v>
      </c>
      <c r="M18" s="74">
        <v>3451205</v>
      </c>
      <c r="N18" s="13"/>
    </row>
    <row r="19" spans="1:14" ht="18" customHeight="1">
      <c r="A19" s="59" t="s">
        <v>73</v>
      </c>
      <c r="G19" s="66">
        <v>154198</v>
      </c>
      <c r="I19" s="66">
        <v>146589</v>
      </c>
      <c r="K19" s="74">
        <v>0</v>
      </c>
      <c r="M19" s="74">
        <v>0</v>
      </c>
      <c r="N19" s="13"/>
    </row>
    <row r="20" spans="1:14" ht="18" customHeight="1">
      <c r="A20" s="59" t="s">
        <v>74</v>
      </c>
      <c r="B20" s="71"/>
      <c r="C20" s="71"/>
      <c r="D20" s="71"/>
      <c r="E20" s="71"/>
      <c r="F20" s="71"/>
      <c r="G20" s="66">
        <v>2635035</v>
      </c>
      <c r="I20" s="66">
        <v>1545563</v>
      </c>
      <c r="K20" s="74">
        <v>2124993</v>
      </c>
      <c r="M20" s="74">
        <v>1252786</v>
      </c>
      <c r="N20" s="13"/>
    </row>
    <row r="21" spans="1:14" ht="18" customHeight="1">
      <c r="A21" s="59" t="s">
        <v>75</v>
      </c>
      <c r="B21" s="71"/>
      <c r="C21" s="71"/>
      <c r="D21" s="71"/>
      <c r="E21" s="71"/>
      <c r="F21" s="71"/>
      <c r="G21" s="66">
        <v>2816908</v>
      </c>
      <c r="I21" s="66">
        <v>2735306</v>
      </c>
      <c r="K21" s="74">
        <v>3589860</v>
      </c>
      <c r="M21" s="74">
        <v>2972847</v>
      </c>
      <c r="N21" s="13"/>
    </row>
    <row r="22" spans="1:14" ht="18" customHeight="1">
      <c r="A22" s="59" t="s">
        <v>76</v>
      </c>
      <c r="G22" s="72">
        <v>429148</v>
      </c>
      <c r="I22" s="72">
        <v>499219</v>
      </c>
      <c r="K22" s="85">
        <v>319375</v>
      </c>
      <c r="M22" s="85">
        <v>433293</v>
      </c>
      <c r="N22" s="13"/>
    </row>
    <row r="23" spans="3:14" ht="18" customHeight="1">
      <c r="C23" s="59" t="s">
        <v>77</v>
      </c>
      <c r="G23" s="68">
        <f>G13+G16+SUM(G17:G22)</f>
        <v>76323365</v>
      </c>
      <c r="I23" s="68">
        <f>I13+I16+SUM(I17:I22)</f>
        <v>73024135</v>
      </c>
      <c r="K23" s="80">
        <f>K13+K16+SUM(K17:K22)</f>
        <v>68649330</v>
      </c>
      <c r="M23" s="80">
        <f>M13+M16+SUM(M17:M22)</f>
        <v>67710185</v>
      </c>
      <c r="N23" s="13"/>
    </row>
    <row r="24" spans="1:14" ht="18" customHeight="1">
      <c r="A24" s="59" t="s">
        <v>78</v>
      </c>
      <c r="G24" s="66"/>
      <c r="I24" s="66"/>
      <c r="K24" s="74"/>
      <c r="M24" s="74"/>
      <c r="N24" s="13"/>
    </row>
    <row r="25" spans="3:14" ht="18" customHeight="1">
      <c r="C25" s="59" t="s">
        <v>79</v>
      </c>
      <c r="G25" s="66">
        <v>18211934</v>
      </c>
      <c r="I25" s="66">
        <v>16593799</v>
      </c>
      <c r="K25" s="74">
        <f>16419471</f>
        <v>16419471</v>
      </c>
      <c r="M25" s="74">
        <v>15030794</v>
      </c>
      <c r="N25" s="13"/>
    </row>
    <row r="26" spans="3:14" ht="18" customHeight="1">
      <c r="C26" s="59" t="s">
        <v>80</v>
      </c>
      <c r="G26" s="66">
        <v>95132</v>
      </c>
      <c r="I26" s="66">
        <v>82231</v>
      </c>
      <c r="K26" s="74">
        <v>66140</v>
      </c>
      <c r="M26" s="74">
        <v>66750</v>
      </c>
      <c r="N26" s="13"/>
    </row>
    <row r="27" spans="3:14" ht="18" customHeight="1">
      <c r="C27" s="59" t="s">
        <v>81</v>
      </c>
      <c r="G27" s="66">
        <v>6869971</v>
      </c>
      <c r="I27" s="66">
        <v>7015836</v>
      </c>
      <c r="K27" s="74">
        <v>6366758</v>
      </c>
      <c r="M27" s="74">
        <v>6541259</v>
      </c>
      <c r="N27" s="13"/>
    </row>
    <row r="28" spans="3:14" ht="18" customHeight="1">
      <c r="C28" s="59" t="s">
        <v>82</v>
      </c>
      <c r="G28" s="66">
        <v>2718476</v>
      </c>
      <c r="I28" s="66">
        <v>2657754</v>
      </c>
      <c r="K28" s="74">
        <v>2583233</v>
      </c>
      <c r="M28" s="74">
        <v>2521381</v>
      </c>
      <c r="N28" s="13"/>
    </row>
    <row r="29" spans="3:14" ht="18" customHeight="1">
      <c r="C29" s="59" t="s">
        <v>27</v>
      </c>
      <c r="G29" s="72">
        <v>5008311</v>
      </c>
      <c r="I29" s="72">
        <v>4679949</v>
      </c>
      <c r="K29" s="85">
        <v>4439213</v>
      </c>
      <c r="M29" s="85">
        <v>4239201</v>
      </c>
      <c r="N29" s="13"/>
    </row>
    <row r="30" spans="5:14" ht="18" customHeight="1">
      <c r="E30" s="59" t="s">
        <v>83</v>
      </c>
      <c r="G30" s="68">
        <f>SUM(G25:G29)</f>
        <v>32903824</v>
      </c>
      <c r="I30" s="68">
        <f>SUM(I25:I29)</f>
        <v>31029569</v>
      </c>
      <c r="K30" s="80">
        <f>SUM(K25:K29)</f>
        <v>29874815</v>
      </c>
      <c r="M30" s="80">
        <f>SUM(M25:M29)</f>
        <v>28399385</v>
      </c>
      <c r="N30" s="13"/>
    </row>
    <row r="31" spans="1:14" ht="18" customHeight="1">
      <c r="A31" s="59" t="s">
        <v>84</v>
      </c>
      <c r="G31" s="72">
        <v>10773503</v>
      </c>
      <c r="I31" s="72">
        <v>7747144</v>
      </c>
      <c r="K31" s="85">
        <v>10156961</v>
      </c>
      <c r="M31" s="85">
        <v>7270961</v>
      </c>
      <c r="N31" s="13"/>
    </row>
    <row r="32" spans="1:14" ht="18" customHeight="1">
      <c r="A32" s="59" t="s">
        <v>85</v>
      </c>
      <c r="G32" s="66">
        <f>G23-G30-G31</f>
        <v>32646038</v>
      </c>
      <c r="I32" s="66">
        <f>I23-I30-I31</f>
        <v>34247422</v>
      </c>
      <c r="K32" s="74">
        <f>K23-K30-K31</f>
        <v>28617554</v>
      </c>
      <c r="M32" s="74">
        <f>M23-M30-M31</f>
        <v>32039839</v>
      </c>
      <c r="N32" s="13"/>
    </row>
    <row r="33" spans="1:14" ht="18" customHeight="1">
      <c r="A33" s="59" t="s">
        <v>86</v>
      </c>
      <c r="G33" s="72">
        <v>5987381</v>
      </c>
      <c r="I33" s="72">
        <v>6564649</v>
      </c>
      <c r="K33" s="85">
        <v>4982171</v>
      </c>
      <c r="M33" s="85">
        <v>6032445</v>
      </c>
      <c r="N33" s="13"/>
    </row>
    <row r="34" spans="1:14" ht="18" customHeight="1">
      <c r="A34" s="59" t="s">
        <v>87</v>
      </c>
      <c r="G34" s="68">
        <f>G32-G33</f>
        <v>26658657</v>
      </c>
      <c r="I34" s="68">
        <f>I32-I33</f>
        <v>27682773</v>
      </c>
      <c r="K34" s="80">
        <f>K32-K33</f>
        <v>23635383</v>
      </c>
      <c r="M34" s="80">
        <f>M32-M33</f>
        <v>26007394</v>
      </c>
      <c r="N34" s="13"/>
    </row>
    <row r="35" spans="1:14" ht="18" customHeight="1">
      <c r="A35" s="59" t="s">
        <v>88</v>
      </c>
      <c r="G35" s="69"/>
      <c r="I35" s="69"/>
      <c r="K35" s="69"/>
      <c r="M35" s="69"/>
      <c r="N35" s="13"/>
    </row>
    <row r="36" spans="3:14" ht="18" customHeight="1">
      <c r="C36" s="59" t="s">
        <v>89</v>
      </c>
      <c r="G36" s="69"/>
      <c r="I36" s="69"/>
      <c r="K36" s="69"/>
      <c r="M36" s="69"/>
      <c r="N36" s="13"/>
    </row>
    <row r="37" spans="5:14" ht="18" customHeight="1">
      <c r="E37" s="59" t="s">
        <v>108</v>
      </c>
      <c r="G37" s="69">
        <v>3095788</v>
      </c>
      <c r="I37" s="74">
        <v>11350437</v>
      </c>
      <c r="K37" s="66">
        <v>3032834</v>
      </c>
      <c r="M37" s="74">
        <v>11309667</v>
      </c>
      <c r="N37" s="13"/>
    </row>
    <row r="38" spans="5:14" ht="18" customHeight="1">
      <c r="E38" s="59" t="s">
        <v>91</v>
      </c>
      <c r="G38" s="70"/>
      <c r="I38" s="66"/>
      <c r="K38" s="66"/>
      <c r="M38" s="66"/>
      <c r="N38" s="13"/>
    </row>
    <row r="39" spans="6:14" ht="18" customHeight="1">
      <c r="F39" s="59" t="s">
        <v>92</v>
      </c>
      <c r="G39" s="74">
        <v>2464928</v>
      </c>
      <c r="I39" s="70">
        <v>-1347490</v>
      </c>
      <c r="K39" s="74">
        <v>1470184</v>
      </c>
      <c r="M39" s="70">
        <v>-695642</v>
      </c>
      <c r="N39" s="13"/>
    </row>
    <row r="40" spans="5:14" ht="18" customHeight="1">
      <c r="E40" s="59" t="s">
        <v>93</v>
      </c>
      <c r="G40" s="70">
        <v>-587394</v>
      </c>
      <c r="I40" s="70">
        <v>-2266010</v>
      </c>
      <c r="K40" s="75">
        <v>-574342</v>
      </c>
      <c r="M40" s="75">
        <v>-2257965</v>
      </c>
      <c r="N40" s="13"/>
    </row>
    <row r="41" spans="3:14" ht="18" customHeight="1">
      <c r="C41" s="59" t="s">
        <v>94</v>
      </c>
      <c r="G41" s="76"/>
      <c r="I41" s="70"/>
      <c r="K41" s="76"/>
      <c r="M41" s="66"/>
      <c r="N41" s="13"/>
    </row>
    <row r="42" spans="5:14" ht="18" customHeight="1">
      <c r="E42" s="59" t="s">
        <v>95</v>
      </c>
      <c r="G42" s="74">
        <v>15628505</v>
      </c>
      <c r="I42" s="76">
        <v>0</v>
      </c>
      <c r="K42" s="74">
        <v>15505053</v>
      </c>
      <c r="M42" s="66">
        <v>0</v>
      </c>
      <c r="N42" s="13"/>
    </row>
    <row r="43" spans="5:14" ht="18" customHeight="1">
      <c r="E43" s="59" t="s">
        <v>96</v>
      </c>
      <c r="G43" s="76"/>
      <c r="I43" s="70"/>
      <c r="K43" s="76"/>
      <c r="M43" s="66"/>
      <c r="N43" s="13"/>
    </row>
    <row r="44" spans="6:14" ht="18" customHeight="1">
      <c r="F44" s="59" t="s">
        <v>97</v>
      </c>
      <c r="G44" s="70">
        <v>-39106</v>
      </c>
      <c r="I44" s="76">
        <v>0</v>
      </c>
      <c r="K44" s="70">
        <v>-39106</v>
      </c>
      <c r="M44" s="77">
        <v>0</v>
      </c>
      <c r="N44" s="13"/>
    </row>
    <row r="45" spans="5:15" ht="18" customHeight="1">
      <c r="E45" s="59" t="s">
        <v>93</v>
      </c>
      <c r="G45" s="86">
        <v>-3098020</v>
      </c>
      <c r="I45" s="66">
        <v>0</v>
      </c>
      <c r="K45" s="86">
        <v>-3080662</v>
      </c>
      <c r="M45" s="77">
        <v>0</v>
      </c>
      <c r="N45" s="13"/>
      <c r="O45" s="13"/>
    </row>
    <row r="46" spans="6:14" ht="18" customHeight="1">
      <c r="F46" s="78" t="s">
        <v>109</v>
      </c>
      <c r="G46" s="80">
        <f>SUM(G37:G45)</f>
        <v>17464701</v>
      </c>
      <c r="I46" s="80">
        <f>SUM(I37:I45)</f>
        <v>7736937</v>
      </c>
      <c r="K46" s="80">
        <f>SUM(K37:K45)</f>
        <v>16313961</v>
      </c>
      <c r="M46" s="80">
        <f>SUM(M37:M45)</f>
        <v>8356060</v>
      </c>
      <c r="N46" s="13"/>
    </row>
    <row r="47" spans="1:14" ht="18" customHeight="1" thickBot="1">
      <c r="A47" s="62" t="s">
        <v>99</v>
      </c>
      <c r="G47" s="82">
        <f>G34+G46</f>
        <v>44123358</v>
      </c>
      <c r="I47" s="82">
        <f>I34+I46</f>
        <v>35419710</v>
      </c>
      <c r="K47" s="82">
        <f>K34+K46</f>
        <v>39949344</v>
      </c>
      <c r="M47" s="82">
        <f>M34+M46</f>
        <v>34363454</v>
      </c>
      <c r="N47" s="13"/>
    </row>
    <row r="48" spans="1:14" ht="18" customHeight="1" thickTop="1">
      <c r="A48" s="62" t="s">
        <v>100</v>
      </c>
      <c r="G48" s="66"/>
      <c r="I48" s="66"/>
      <c r="K48" s="66"/>
      <c r="M48" s="66"/>
      <c r="N48" s="13"/>
    </row>
    <row r="49" spans="3:14" ht="18" customHeight="1">
      <c r="C49" s="59" t="s">
        <v>101</v>
      </c>
      <c r="G49" s="66">
        <f>+G34-G50</f>
        <v>26499419</v>
      </c>
      <c r="I49" s="66">
        <f>+I34-I50</f>
        <v>27568992</v>
      </c>
      <c r="K49" s="66">
        <f>K34-K50</f>
        <v>23635383</v>
      </c>
      <c r="M49" s="66">
        <f>M34-M50</f>
        <v>26007394</v>
      </c>
      <c r="N49" s="13"/>
    </row>
    <row r="50" spans="3:14" ht="18" customHeight="1">
      <c r="C50" s="59" t="s">
        <v>102</v>
      </c>
      <c r="G50" s="66">
        <v>159238</v>
      </c>
      <c r="I50" s="66">
        <v>113781</v>
      </c>
      <c r="K50" s="66">
        <v>0</v>
      </c>
      <c r="M50" s="66">
        <v>0</v>
      </c>
      <c r="N50" s="13"/>
    </row>
    <row r="51" spans="7:14" ht="18" customHeight="1" thickBot="1">
      <c r="G51" s="82">
        <f>SUM(G49:G50)</f>
        <v>26658657</v>
      </c>
      <c r="I51" s="82">
        <f>SUM(I49:I50)</f>
        <v>27682773</v>
      </c>
      <c r="K51" s="82">
        <f>SUM(K49:K50)</f>
        <v>23635383</v>
      </c>
      <c r="M51" s="82">
        <f>SUM(M49:M50)</f>
        <v>26007394</v>
      </c>
      <c r="N51" s="13"/>
    </row>
    <row r="52" spans="1:14" ht="18" customHeight="1" thickTop="1">
      <c r="A52" s="62" t="s">
        <v>103</v>
      </c>
      <c r="G52" s="66"/>
      <c r="I52" s="66"/>
      <c r="K52" s="66"/>
      <c r="M52" s="66"/>
      <c r="N52" s="13"/>
    </row>
    <row r="53" spans="3:14" ht="18" customHeight="1">
      <c r="C53" s="59" t="s">
        <v>101</v>
      </c>
      <c r="G53" s="74">
        <f>+G47-G54</f>
        <v>43964323</v>
      </c>
      <c r="I53" s="74">
        <f>+I47-I54</f>
        <v>35305857</v>
      </c>
      <c r="K53" s="74">
        <f>K47-K54</f>
        <v>39949344</v>
      </c>
      <c r="M53" s="74">
        <f>M47-M54</f>
        <v>34363454</v>
      </c>
      <c r="N53" s="13"/>
    </row>
    <row r="54" spans="3:14" ht="18" customHeight="1">
      <c r="C54" s="59" t="s">
        <v>102</v>
      </c>
      <c r="G54" s="66">
        <v>159035</v>
      </c>
      <c r="I54" s="66">
        <v>113853</v>
      </c>
      <c r="K54" s="66">
        <v>0</v>
      </c>
      <c r="M54" s="66">
        <v>0</v>
      </c>
      <c r="N54" s="13"/>
    </row>
    <row r="55" spans="7:14" ht="18" customHeight="1" thickBot="1">
      <c r="G55" s="82">
        <f>SUM(G53:G54)</f>
        <v>44123358</v>
      </c>
      <c r="I55" s="82">
        <f>SUM(I53:I54)</f>
        <v>35419710</v>
      </c>
      <c r="K55" s="82">
        <f>SUM(K53:K54)</f>
        <v>39949344</v>
      </c>
      <c r="M55" s="82">
        <f>SUM(M53:M54)</f>
        <v>34363454</v>
      </c>
      <c r="N55" s="13"/>
    </row>
    <row r="56" spans="1:14" ht="18" customHeight="1" thickBot="1" thickTop="1">
      <c r="A56" s="62" t="s">
        <v>104</v>
      </c>
      <c r="G56" s="83">
        <f>G49/G57</f>
        <v>13.882450783013585</v>
      </c>
      <c r="I56" s="83">
        <f>I49/I57</f>
        <v>14.442776069063825</v>
      </c>
      <c r="K56" s="83">
        <f>K49/K57</f>
        <v>12.382046611481405</v>
      </c>
      <c r="M56" s="83">
        <f>M49/M57</f>
        <v>13.624689929973288</v>
      </c>
      <c r="N56" s="13"/>
    </row>
    <row r="57" spans="1:14" ht="18" customHeight="1" thickBot="1" thickTop="1">
      <c r="A57" s="62" t="s">
        <v>105</v>
      </c>
      <c r="B57" s="62"/>
      <c r="C57" s="62"/>
      <c r="D57" s="62"/>
      <c r="G57" s="84">
        <v>1908843</v>
      </c>
      <c r="H57" s="63"/>
      <c r="I57" s="84">
        <v>1908843</v>
      </c>
      <c r="J57" s="63"/>
      <c r="K57" s="84">
        <v>1908843</v>
      </c>
      <c r="M57" s="84">
        <v>1908843</v>
      </c>
      <c r="N57" s="13"/>
    </row>
    <row r="58" ht="19.5" thickTop="1"/>
  </sheetData>
  <sheetProtection password="CC7F" sheet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31496062992125984" right="0" top="0.7874015748031497" bottom="0" header="0.31496062992125984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Dell</cp:lastModifiedBy>
  <cp:lastPrinted>2015-10-13T13:39:35Z</cp:lastPrinted>
  <dcterms:created xsi:type="dcterms:W3CDTF">2008-01-03T03:04:02Z</dcterms:created>
  <dcterms:modified xsi:type="dcterms:W3CDTF">2018-01-25T07:53:21Z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